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87"/>
  </bookViews>
  <sheets>
    <sheet name="目录" sheetId="9" r:id="rId1"/>
    <sheet name="表一" sheetId="61" r:id="rId2"/>
    <sheet name="表二" sheetId="62" r:id="rId3"/>
    <sheet name="表三" sheetId="11" r:id="rId4"/>
    <sheet name="表四" sheetId="60" r:id="rId5"/>
  </sheets>
  <externalReferences>
    <externalReference r:id="rId6"/>
  </externalReferences>
  <definedNames>
    <definedName name="地区名称">#REF!</definedName>
    <definedName name="地区名称" localSheetId="0">目录!#REF!</definedName>
    <definedName name="_xlnm._FilterDatabase" localSheetId="3" hidden="1">表三!$A$4:$N$260</definedName>
    <definedName name="_xlnm.Print_Titles" localSheetId="3">表三!$2:$6</definedName>
    <definedName name="_xlnm._FilterDatabase" localSheetId="4" hidden="1">表四!$A$5:$J$5</definedName>
    <definedName name="_xlnm.Print_Titles" localSheetId="4">表四!$1:$5</definedName>
    <definedName name="地区名称" localSheetId="4">[1]封面!$B$2:$B$6</definedName>
  </definedNames>
  <calcPr calcId="144525"/>
</workbook>
</file>

<file path=xl/sharedStrings.xml><?xml version="1.0" encoding="utf-8"?>
<sst xmlns="http://schemas.openxmlformats.org/spreadsheetml/2006/main" count="1366" uniqueCount="620">
  <si>
    <t>目  录</t>
  </si>
  <si>
    <t xml:space="preserve">            表一 2023年政府性基金预算收入表</t>
  </si>
  <si>
    <t xml:space="preserve">            表二 2023年政府性基金预算支出表</t>
  </si>
  <si>
    <t xml:space="preserve">            表三 2023年政府性基金预算收支平衡表</t>
  </si>
  <si>
    <t xml:space="preserve">            表四 2023年政府性基金预算支出资金来源表</t>
  </si>
  <si>
    <t>2023年政府性基金预算收入表</t>
  </si>
  <si>
    <t>功能科目</t>
  </si>
  <si>
    <t>项目</t>
  </si>
  <si>
    <t>上年预算数</t>
  </si>
  <si>
    <t>上年执行数</t>
  </si>
  <si>
    <t>预算数</t>
  </si>
  <si>
    <t>金额</t>
  </si>
  <si>
    <t>为上年预算数的%</t>
  </si>
  <si>
    <t>为上年执行数的%</t>
  </si>
  <si>
    <t>1030102</t>
  </si>
  <si>
    <t xml:space="preserve">  一、农网还贷资金收入</t>
  </si>
  <si>
    <t>1030112</t>
  </si>
  <si>
    <t xml:space="preserve">  二、海南省高等级公路车辆通行附加费收入</t>
  </si>
  <si>
    <t>1030129</t>
  </si>
  <si>
    <t xml:space="preserve">  三、国家电影事业发展专项资金收入</t>
  </si>
  <si>
    <t>1030146</t>
  </si>
  <si>
    <t xml:space="preserve">  四、国有土地收益基金收入</t>
  </si>
  <si>
    <t>1030147</t>
  </si>
  <si>
    <t xml:space="preserve">  五、农业土地开发资金收入</t>
  </si>
  <si>
    <t>1030148</t>
  </si>
  <si>
    <t xml:space="preserve">  六、国有土地使用权出让收入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</si>
  <si>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</si>
  <si>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</si>
  <si>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</si>
  <si>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</si>
  <si>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</si>
  <si>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</si>
  <si>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</si>
  <si>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</si>
  <si>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</si>
  <si>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</si>
  <si>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</si>
  <si>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 xml:space="preserve">  七、大中型水库库区基金收入</t>
  </si>
  <si>
    <t>1030155</t>
  </si>
  <si>
    <t xml:space="preserve">  八、彩票公益金收入</t>
  </si>
  <si>
    <t>103015501</t>
  </si>
  <si>
    <t xml:space="preserve">    福利彩票公益金收入</t>
  </si>
  <si>
    <t>103015502</t>
  </si>
  <si>
    <t xml:space="preserve">    体育彩票公益金收入</t>
  </si>
  <si>
    <t>1030156</t>
  </si>
  <si>
    <t xml:space="preserve">  九、城市基础设施配套费收入</t>
  </si>
  <si>
    <t>1030157</t>
  </si>
  <si>
    <t xml:space="preserve">  十、小型水库移民扶助基金收入</t>
  </si>
  <si>
    <t>1030158</t>
  </si>
  <si>
    <t xml:space="preserve">  十一、国家重大水利工程建设基金收入</t>
  </si>
  <si>
    <t>1030159</t>
  </si>
  <si>
    <t xml:space="preserve">  十二、车辆通行费</t>
  </si>
  <si>
    <t>1030178</t>
  </si>
  <si>
    <t xml:space="preserve">  十三、污水处理费收入</t>
  </si>
  <si>
    <t>1030180</t>
  </si>
  <si>
    <t xml:space="preserve">  十四、彩票发行机构和彩票销售机构的业务费用</t>
  </si>
  <si>
    <t>103018003</t>
  </si>
  <si>
    <t xml:space="preserve">    福利彩票销售机构的业务费用</t>
  </si>
  <si>
    <t>103018004</t>
  </si>
  <si>
    <t xml:space="preserve">    体育彩票销售机构的业务费用</t>
  </si>
  <si>
    <t>103018005</t>
  </si>
  <si>
    <t xml:space="preserve">    彩票兑奖周转金</t>
  </si>
  <si>
    <t>103018006</t>
  </si>
  <si>
    <t xml:space="preserve">    彩票发行销售风险基金</t>
  </si>
  <si>
    <t>103018007</t>
  </si>
  <si>
    <t xml:space="preserve">    彩票市场调控资金收入</t>
  </si>
  <si>
    <t>1030199</t>
  </si>
  <si>
    <t xml:space="preserve">  十五、其他政府性基金收入</t>
  </si>
  <si>
    <t>10310</t>
  </si>
  <si>
    <t xml:space="preserve">  十六、专项债务对应项目专项收入</t>
  </si>
  <si>
    <t>1031003</t>
  </si>
  <si>
    <t xml:space="preserve">    海南省高等级公路车辆通行附加费专项债务对应项目专项收入</t>
  </si>
  <si>
    <t>1031005</t>
  </si>
  <si>
    <t xml:space="preserve">    国家电影事业发展专项资金专项债务对应项目专项收入</t>
  </si>
  <si>
    <t>1031006</t>
  </si>
  <si>
    <t xml:space="preserve">    国有土地使用权出让金专项债务对应项目专项收入</t>
  </si>
  <si>
    <t>103100601</t>
  </si>
  <si>
    <t xml:space="preserve">      土地储备专项债券对应项目专项收入</t>
  </si>
  <si>
    <t>103100602</t>
  </si>
  <si>
    <t xml:space="preserve">      棚户区改造专项债券对应项目专项收入</t>
  </si>
  <si>
    <t>103100699</t>
  </si>
  <si>
    <t xml:space="preserve">      其他国有土地使用权出让金专项债务对应项目专项收入</t>
  </si>
  <si>
    <t>1031008</t>
  </si>
  <si>
    <t xml:space="preserve">    农业土地开发资金专项债务对应项目专项收入</t>
  </si>
  <si>
    <t>1031009</t>
  </si>
  <si>
    <t xml:space="preserve">    大中型水库库区基金专项债务对应项目专项收入</t>
  </si>
  <si>
    <t>1031010</t>
  </si>
  <si>
    <t xml:space="preserve">    城市基础设施配套费专项债务对应项目专项收入</t>
  </si>
  <si>
    <t>1031011</t>
  </si>
  <si>
    <t xml:space="preserve">    小型水库移民扶助基金专项债务对应项目专项收入</t>
  </si>
  <si>
    <t>1031012</t>
  </si>
  <si>
    <t xml:space="preserve">    国家重大水利工程建设基金专项债务对应项目专项收入</t>
  </si>
  <si>
    <t>1031013</t>
  </si>
  <si>
    <t xml:space="preserve">    车辆通行费专项债务对应项目专项收入</t>
  </si>
  <si>
    <t>103101301</t>
  </si>
  <si>
    <t xml:space="preserve">      政府收费公路专项债务对应项目专项收入</t>
  </si>
  <si>
    <t>103101399</t>
  </si>
  <si>
    <t xml:space="preserve">      其他车辆通行费专项债务对应项目专项收入</t>
  </si>
  <si>
    <t>1031014</t>
  </si>
  <si>
    <t xml:space="preserve">    污水处理费专项债务对应项目专项收入</t>
  </si>
  <si>
    <t>1031099</t>
  </si>
  <si>
    <t xml:space="preserve">    其他政府性基金专项债务对应项目专项收入</t>
  </si>
  <si>
    <t>103109998</t>
  </si>
  <si>
    <t xml:space="preserve">      其他地方自行试点项目收益专项债券对应项目专项收入</t>
  </si>
  <si>
    <t>103109999</t>
  </si>
  <si>
    <t xml:space="preserve">      其他政府性基金专项债务对应项目专项收入</t>
  </si>
  <si>
    <t>收入合计</t>
  </si>
  <si>
    <t>110</t>
  </si>
  <si>
    <t xml:space="preserve">  转移性收入</t>
  </si>
  <si>
    <t>11004</t>
  </si>
  <si>
    <t xml:space="preserve">    政府性基金补助收入</t>
  </si>
  <si>
    <t>11006</t>
  </si>
  <si>
    <t xml:space="preserve">    政府性基金上解收入</t>
  </si>
  <si>
    <t>11008</t>
  </si>
  <si>
    <t xml:space="preserve">    上年结余收入</t>
  </si>
  <si>
    <t>11009</t>
  </si>
  <si>
    <t xml:space="preserve">    调入资金</t>
  </si>
  <si>
    <t>105</t>
  </si>
  <si>
    <t xml:space="preserve">  债务收入</t>
  </si>
  <si>
    <t>1050402</t>
  </si>
  <si>
    <t xml:space="preserve">    地方政府专项债务收入</t>
  </si>
  <si>
    <t>1101102</t>
  </si>
  <si>
    <t xml:space="preserve">    地方政府专项债务转贷收入</t>
  </si>
  <si>
    <t>收入总计</t>
  </si>
  <si>
    <t>2023年政府性基金预算支出表</t>
  </si>
  <si>
    <t>207</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</si>
  <si>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</si>
  <si>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</si>
  <si>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</si>
  <si>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</si>
  <si>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</si>
  <si>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</si>
  <si>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</si>
  <si>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</si>
  <si>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</si>
  <si>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</si>
  <si>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</si>
  <si>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</si>
  <si>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</si>
  <si>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</si>
  <si>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</si>
  <si>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</si>
  <si>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</si>
  <si>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</si>
  <si>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</si>
  <si>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</si>
  <si>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</si>
  <si>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</si>
  <si>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</si>
  <si>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</si>
  <si>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</si>
  <si>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</si>
  <si>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</si>
  <si>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</si>
  <si>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</si>
  <si>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</si>
  <si>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</si>
  <si>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208</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</si>
  <si>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</si>
  <si>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</si>
  <si>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</si>
  <si>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</si>
  <si>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</si>
  <si>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</si>
  <si>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</si>
  <si>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</si>
  <si>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</si>
  <si>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</si>
  <si>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</si>
  <si>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</si>
  <si>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</si>
  <si>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</si>
  <si>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</si>
  <si>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</si>
  <si>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</si>
  <si>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</si>
  <si>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</si>
  <si>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</si>
  <si>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211</t>
  </si>
  <si>
    <t>三、节能环保支出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</si>
  <si>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</si>
  <si>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</si>
  <si>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</si>
  <si>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</si>
  <si>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</si>
  <si>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</si>
  <si>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</si>
  <si>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</si>
  <si>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</si>
  <si>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</si>
  <si>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</si>
  <si>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</si>
  <si>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</si>
  <si>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</si>
  <si>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</si>
  <si>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</si>
  <si>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</si>
  <si>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</si>
  <si>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</si>
  <si>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</si>
  <si>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212</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</si>
  <si>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</si>
  <si>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</si>
  <si>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</si>
  <si>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</si>
  <si>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</si>
  <si>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</si>
  <si>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</si>
  <si>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</si>
  <si>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</si>
  <si>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</si>
  <si>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</si>
  <si>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</si>
  <si>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</si>
  <si>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</si>
  <si>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</si>
  <si>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</si>
  <si>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</si>
  <si>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</si>
  <si>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</si>
  <si>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</si>
  <si>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</si>
  <si>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</si>
  <si>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</si>
  <si>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</si>
  <si>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</si>
  <si>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</si>
  <si>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</si>
  <si>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</si>
  <si>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</si>
  <si>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</si>
  <si>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</si>
  <si>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</si>
  <si>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</si>
  <si>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</si>
  <si>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</si>
  <si>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</si>
  <si>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</si>
  <si>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</si>
  <si>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</si>
  <si>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</si>
  <si>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</si>
  <si>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</si>
  <si>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</si>
  <si>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</si>
  <si>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</si>
  <si>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</si>
  <si>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</si>
  <si>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</si>
  <si>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</si>
  <si>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</si>
  <si>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</si>
  <si>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</si>
  <si>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</si>
  <si>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</si>
  <si>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</si>
  <si>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</si>
  <si>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</si>
  <si>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</si>
  <si>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</si>
  <si>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</si>
  <si>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</si>
  <si>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</si>
  <si>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</si>
  <si>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</si>
  <si>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</si>
  <si>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</si>
  <si>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</si>
  <si>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</si>
  <si>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</si>
  <si>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</si>
  <si>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</si>
  <si>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</si>
  <si>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</si>
  <si>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</si>
  <si>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</si>
  <si>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</si>
  <si>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</si>
  <si>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</si>
  <si>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</si>
  <si>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</si>
  <si>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</si>
  <si>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</si>
  <si>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</si>
  <si>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</si>
  <si>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</si>
  <si>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</si>
  <si>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</si>
  <si>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</si>
  <si>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</si>
  <si>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</si>
  <si>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</si>
  <si>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</si>
  <si>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</si>
  <si>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</si>
  <si>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</si>
  <si>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</si>
  <si>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</si>
  <si>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</si>
  <si>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</si>
  <si>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</si>
  <si>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</si>
  <si>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</si>
  <si>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</si>
  <si>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</si>
  <si>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</si>
  <si>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</si>
  <si>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</si>
  <si>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</si>
  <si>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</si>
  <si>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</si>
  <si>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</si>
  <si>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</si>
  <si>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</si>
  <si>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</si>
  <si>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</si>
  <si>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</si>
  <si>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</si>
  <si>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</si>
  <si>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</si>
  <si>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</si>
  <si>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</si>
  <si>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</si>
  <si>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</si>
  <si>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</si>
  <si>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</si>
  <si>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</si>
  <si>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214</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</si>
  <si>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</si>
  <si>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</si>
  <si>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</si>
  <si>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</si>
  <si>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</si>
  <si>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</si>
  <si>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</si>
  <si>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</si>
  <si>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</si>
  <si>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</si>
  <si>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</si>
  <si>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</si>
  <si>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</si>
  <si>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</si>
  <si>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</si>
  <si>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</si>
  <si>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</si>
  <si>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</si>
  <si>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</si>
  <si>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</si>
  <si>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</si>
  <si>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</si>
  <si>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</si>
  <si>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</si>
  <si>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</si>
  <si>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</si>
  <si>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</si>
  <si>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</si>
  <si>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</si>
  <si>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</si>
  <si>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</si>
  <si>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</si>
  <si>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</si>
  <si>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</si>
  <si>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</si>
  <si>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</si>
  <si>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</si>
  <si>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</si>
  <si>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</si>
  <si>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</si>
  <si>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</si>
  <si>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</si>
  <si>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</si>
  <si>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</si>
  <si>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</si>
  <si>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</si>
  <si>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</si>
  <si>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</si>
  <si>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</si>
  <si>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</si>
  <si>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</si>
  <si>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</si>
  <si>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</si>
  <si>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</si>
  <si>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</si>
  <si>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</si>
  <si>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</si>
  <si>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</si>
  <si>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</si>
  <si>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</si>
  <si>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</si>
  <si>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</si>
  <si>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</si>
  <si>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</si>
  <si>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</si>
  <si>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</si>
  <si>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</si>
  <si>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</si>
  <si>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</si>
  <si>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</si>
  <si>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</si>
  <si>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</si>
  <si>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</si>
  <si>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</si>
  <si>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</si>
  <si>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</si>
  <si>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</si>
  <si>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</si>
  <si>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</si>
  <si>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</si>
  <si>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</si>
  <si>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</si>
  <si>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</si>
  <si>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</si>
  <si>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215</t>
  </si>
  <si>
    <t>七、资源勘探工业信息等支出</t>
  </si>
  <si>
    <t>21562</t>
  </si>
  <si>
    <t xml:space="preserve">    农网还贷资金支出</t>
  </si>
  <si>
    <t>2156202</t>
  </si>
  <si>
    <t xml:space="preserve">      地方农网还贷资金支出</t>
  </si>
  <si>
    <t>2156299</t>
  </si>
  <si>
    <t xml:space="preserve">      其他农网还贷资金支出</t>
  </si>
  <si>
    <t>229</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</si>
  <si>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</si>
  <si>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</si>
  <si>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</si>
  <si>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</si>
  <si>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</si>
  <si>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</si>
  <si>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</si>
  <si>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</si>
  <si>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</si>
  <si>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</si>
  <si>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</si>
  <si>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</si>
  <si>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</si>
  <si>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</si>
  <si>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</si>
  <si>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</si>
  <si>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</si>
  <si>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</si>
  <si>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</si>
  <si>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</si>
  <si>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</si>
  <si>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</si>
  <si>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</si>
  <si>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</si>
  <si>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</si>
  <si>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</si>
  <si>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</si>
  <si>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</si>
  <si>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</si>
  <si>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</si>
  <si>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</si>
  <si>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</si>
  <si>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</si>
  <si>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</si>
  <si>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</si>
  <si>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</si>
  <si>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</si>
  <si>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</si>
  <si>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</si>
  <si>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</si>
  <si>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</si>
  <si>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</si>
  <si>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</si>
  <si>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</si>
  <si>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用于巩固脱贫攻坚成果衔接乡村振兴的彩票公益金支出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</si>
  <si>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</si>
  <si>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</si>
  <si>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</si>
  <si>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</si>
  <si>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</si>
  <si>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</si>
  <si>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232</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</si>
  <si>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</si>
  <si>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</si>
  <si>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</si>
  <si>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</si>
  <si>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</si>
  <si>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</si>
  <si>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</si>
  <si>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</si>
  <si>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</si>
  <si>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</si>
  <si>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</si>
  <si>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</si>
  <si>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</si>
  <si>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</si>
  <si>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</si>
  <si>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</si>
  <si>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</si>
  <si>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</si>
  <si>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</si>
  <si>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</si>
  <si>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</si>
  <si>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</si>
  <si>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</si>
  <si>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</si>
  <si>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</si>
  <si>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</si>
  <si>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</si>
  <si>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</si>
  <si>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</si>
  <si>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</si>
  <si>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</si>
  <si>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</si>
  <si>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</si>
  <si>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</si>
  <si>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</si>
  <si>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</si>
  <si>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</si>
  <si>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</si>
  <si>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</si>
  <si>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</si>
  <si>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</si>
  <si>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</si>
  <si>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</si>
  <si>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</si>
  <si>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</si>
  <si>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</si>
  <si>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</si>
  <si>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</si>
  <si>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</si>
  <si>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</si>
  <si>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</si>
  <si>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</si>
  <si>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</si>
  <si>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</si>
  <si>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</si>
  <si>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</si>
  <si>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</si>
  <si>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</si>
  <si>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</si>
  <si>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</si>
  <si>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</si>
  <si>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</si>
  <si>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</si>
  <si>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</si>
  <si>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</si>
  <si>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</si>
  <si>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</si>
  <si>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</si>
  <si>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</si>
  <si>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</si>
  <si>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</si>
  <si>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</si>
  <si>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</si>
  <si>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</si>
  <si>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</si>
  <si>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</si>
  <si>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</si>
  <si>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</si>
  <si>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</si>
  <si>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</si>
  <si>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</si>
  <si>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</si>
  <si>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</si>
  <si>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</si>
  <si>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</si>
  <si>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</si>
  <si>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</si>
  <si>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</si>
  <si>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</si>
  <si>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</si>
  <si>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</si>
  <si>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</si>
  <si>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</si>
  <si>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</si>
  <si>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</si>
  <si>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</si>
  <si>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</si>
  <si>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</si>
  <si>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</si>
  <si>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</si>
  <si>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</si>
  <si>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</si>
  <si>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</si>
  <si>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</si>
  <si>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</si>
  <si>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支出合计</t>
  </si>
  <si>
    <t>230</t>
  </si>
  <si>
    <t xml:space="preserve">  转移性支出</t>
  </si>
  <si>
    <t>23004</t>
  </si>
  <si>
    <t xml:space="preserve">    政府性基金补助支出</t>
  </si>
  <si>
    <t>2300603</t>
  </si>
  <si>
    <t xml:space="preserve">    政府性基金上解支出</t>
  </si>
  <si>
    <t>23008</t>
  </si>
  <si>
    <t xml:space="preserve">    调出资金</t>
  </si>
  <si>
    <t>23009</t>
  </si>
  <si>
    <t xml:space="preserve">    年终结余（转）</t>
  </si>
  <si>
    <t>231</t>
  </si>
  <si>
    <t xml:space="preserve">  债务支出</t>
  </si>
  <si>
    <t>23104</t>
  </si>
  <si>
    <t xml:space="preserve">    地方政府专项债务还本支出</t>
  </si>
  <si>
    <t>23011</t>
  </si>
  <si>
    <t xml:space="preserve">    地方政府专项债务转贷支出</t>
  </si>
  <si>
    <t>支出总计</t>
  </si>
  <si>
    <t>表三</t>
  </si>
  <si>
    <t>2023年政府性基金预算收支平衡表</t>
  </si>
  <si>
    <t>单位：万元</t>
  </si>
  <si>
    <t>收入</t>
  </si>
  <si>
    <t>支出</t>
  </si>
  <si>
    <t>表十</t>
  </si>
  <si>
    <t>2023年政府性基金预算支出资金来源表</t>
  </si>
  <si>
    <t>科目</t>
  </si>
  <si>
    <t>合计</t>
  </si>
  <si>
    <t>当年预算收入安排</t>
  </si>
  <si>
    <t>转移支付收入安排</t>
  </si>
  <si>
    <t>上年结余</t>
  </si>
  <si>
    <t>调入资金</t>
  </si>
  <si>
    <t>政府债务资金</t>
  </si>
  <si>
    <t>其他资金</t>
  </si>
  <si>
    <t>审核公式</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</si>
  <si>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</si>
  <si>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</si>
  <si>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</si>
  <si>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</si>
  <si>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21370</t>
  </si>
  <si>
    <t xml:space="preserve">    大中型水库库区基金对应专项债务收入安排的支出</t>
  </si>
  <si>
    <t>21371</t>
  </si>
  <si>
    <t xml:space="preserve">    国家重大水利工程建设基金对应专项债务收入安排的支出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</si>
</sst>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2"/>
      <name val="宋体"/>
      <charset val="134"/>
    </font>
    <font>
      <b/>
      <sz val="16"/>
      <name val="黑体"/>
      <charset val="134"/>
    </font>
    <font>
      <b/>
      <sz val="11"/>
      <name val="宋体"/>
      <charset val="134"/>
      <scheme val="minor"/>
    </font>
    <font>
      <sz val="11"/>
      <name val="宋体"/>
      <charset val="134"/>
      <scheme val="minor"/>
    </font>
    <font>
      <sz val="12"/>
      <name val="黑体"/>
      <charset val="134"/>
    </font>
    <font>
      <b/>
      <sz val="24"/>
      <name val="黑体"/>
      <charset val="134"/>
    </font>
    <font>
      <sz val="11"/>
      <color rgb="FFFF0000"/>
      <name val="宋体"/>
      <charset val="134"/>
      <scheme val="minor"/>
    </font>
    <font>
      <b/>
      <sz val="18"/>
      <name val="黑体"/>
      <charset val="134"/>
    </font>
    <font>
      <b/>
      <sz val="11"/>
      <name val="宋体"/>
      <charset val="134"/>
    </font>
    <font>
      <b/>
      <sz val="24"/>
      <name val="宋体"/>
      <charset val="134"/>
      <scheme val="minor"/>
    </font>
    <font>
      <sz val="16"/>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8">
    <fill>
      <patternFill patternType="none"/>
    </fill>
    <fill>
      <patternFill patternType="gray125"/>
    </fill>
    <fill>
      <patternFill patternType="solid">
        <fgColor theme="0"/>
        <bgColor indexed="64"/>
      </patternFill>
    </fill>
    <fill>
      <patternFill patternType="solid">
        <fgColor theme="4" tint="0.399945066682943"/>
        <bgColor indexed="64"/>
      </patternFill>
    </fill>
    <fill>
      <patternFill patternType="solid">
        <fgColor theme="5" tint="0.799951170384838"/>
        <bgColor indexed="64"/>
      </patternFill>
    </fill>
    <fill>
      <patternFill patternType="solid">
        <fgColor theme="4" tint="0.399914548173467"/>
        <bgColor indexed="64"/>
      </patternFill>
    </fill>
    <fill>
      <patternFill patternType="solid">
        <fgColor theme="5" tint="0.79992065187536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7"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8" borderId="10" applyNumberFormat="0" applyAlignment="0" applyProtection="0">
      <alignment vertical="center"/>
    </xf>
    <xf numFmtId="0" fontId="21" fillId="9" borderId="11" applyNumberFormat="0" applyAlignment="0" applyProtection="0">
      <alignment vertical="center"/>
    </xf>
    <xf numFmtId="0" fontId="22" fillId="9" borderId="10" applyNumberFormat="0" applyAlignment="0" applyProtection="0">
      <alignment vertical="center"/>
    </xf>
    <xf numFmtId="0" fontId="23" fillId="10"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30" fillId="35" borderId="0" applyNumberFormat="0" applyBorder="0" applyAlignment="0" applyProtection="0">
      <alignment vertical="center"/>
    </xf>
    <xf numFmtId="0" fontId="30" fillId="36" borderId="0" applyNumberFormat="0" applyBorder="0" applyAlignment="0" applyProtection="0">
      <alignment vertical="center"/>
    </xf>
    <xf numFmtId="0" fontId="29" fillId="3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0" fillId="0" borderId="0"/>
  </cellStyleXfs>
  <cellXfs count="81">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3" fontId="3" fillId="2" borderId="1" xfId="0" applyNumberFormat="1" applyFont="1" applyFill="1" applyBorder="1" applyAlignment="1" applyProtection="1">
      <alignment vertical="center"/>
    </xf>
    <xf numFmtId="176" fontId="3" fillId="3" borderId="1" xfId="0" applyNumberFormat="1" applyFont="1" applyFill="1" applyBorder="1" applyAlignment="1">
      <alignment horizontal="right" vertical="center" wrapText="1"/>
    </xf>
    <xf numFmtId="3" fontId="3" fillId="2" borderId="1" xfId="0" applyNumberFormat="1" applyFont="1" applyFill="1" applyBorder="1" applyAlignment="1" applyProtection="1">
      <alignment horizontal="left" vertical="center"/>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 xfId="53" applyFont="1" applyFill="1" applyBorder="1" applyAlignment="1">
      <alignment vertical="center" wrapText="1"/>
    </xf>
    <xf numFmtId="176" fontId="3" fillId="4" borderId="1" xfId="0" applyNumberFormat="1" applyFont="1" applyFill="1" applyBorder="1" applyAlignment="1">
      <alignment horizontal="right" vertical="center" wrapText="1"/>
    </xf>
    <xf numFmtId="0" fontId="2" fillId="2" borderId="1" xfId="0" applyFont="1" applyFill="1" applyBorder="1" applyAlignment="1">
      <alignment horizontal="distributed" vertical="center"/>
    </xf>
    <xf numFmtId="0" fontId="3" fillId="3" borderId="0" xfId="0" applyFont="1" applyFill="1" applyAlignment="1">
      <alignment vertical="center" wrapText="1"/>
    </xf>
    <xf numFmtId="0" fontId="3" fillId="2" borderId="0" xfId="0" applyFont="1" applyFill="1" applyAlignment="1">
      <alignment horizontal="right"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3" fillId="3" borderId="0" xfId="0" applyFont="1" applyFill="1" applyAlignment="1">
      <alignment vertical="center"/>
    </xf>
    <xf numFmtId="0" fontId="4" fillId="2" borderId="0" xfId="0" applyFont="1" applyFill="1" applyAlignment="1">
      <alignment vertical="center" wrapText="1"/>
    </xf>
    <xf numFmtId="0" fontId="4" fillId="2" borderId="0" xfId="0" applyFont="1" applyFill="1"/>
    <xf numFmtId="0" fontId="7"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1" xfId="53" applyFont="1" applyFill="1" applyBorder="1" applyAlignment="1">
      <alignment horizontal="center" vertical="center" wrapText="1"/>
    </xf>
    <xf numFmtId="3" fontId="3" fillId="2" borderId="1" xfId="0" applyNumberFormat="1" applyFont="1" applyFill="1" applyBorder="1" applyAlignment="1" applyProtection="1">
      <alignment vertical="center" wrapText="1"/>
    </xf>
    <xf numFmtId="176" fontId="3" fillId="2" borderId="1" xfId="0" applyNumberFormat="1" applyFont="1" applyFill="1" applyBorder="1" applyAlignment="1" applyProtection="1">
      <alignment horizontal="right" vertical="center"/>
    </xf>
    <xf numFmtId="176" fontId="3" fillId="5"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vertical="center" wrapText="1"/>
    </xf>
    <xf numFmtId="176" fontId="3" fillId="5" borderId="1" xfId="0" applyNumberFormat="1" applyFont="1" applyFill="1" applyBorder="1" applyAlignment="1">
      <alignment horizontal="right" vertical="center"/>
    </xf>
    <xf numFmtId="0" fontId="3" fillId="2" borderId="1" xfId="0" applyFont="1" applyFill="1" applyBorder="1" applyAlignment="1">
      <alignment vertical="center" wrapText="1"/>
    </xf>
    <xf numFmtId="176" fontId="3" fillId="2" borderId="1" xfId="0" applyNumberFormat="1" applyFont="1" applyFill="1" applyBorder="1" applyAlignment="1">
      <alignment horizontal="right" vertical="center"/>
    </xf>
    <xf numFmtId="0" fontId="3" fillId="5" borderId="1" xfId="0" applyFont="1" applyFill="1" applyBorder="1" applyAlignment="1">
      <alignment vertical="center" wrapText="1"/>
    </xf>
    <xf numFmtId="1" fontId="3" fillId="2" borderId="1" xfId="0" applyNumberFormat="1" applyFont="1" applyFill="1" applyBorder="1" applyAlignment="1" applyProtection="1">
      <alignment vertical="center" wrapText="1"/>
      <protection locked="0"/>
    </xf>
    <xf numFmtId="1" fontId="3" fillId="5"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horizontal="left" vertical="center" wrapText="1"/>
    </xf>
    <xf numFmtId="0" fontId="7" fillId="2" borderId="0" xfId="0" applyFont="1" applyFill="1" applyAlignment="1">
      <alignment horizontal="center" vertical="center" wrapText="1"/>
    </xf>
    <xf numFmtId="0" fontId="3" fillId="2" borderId="0" xfId="0" applyFont="1" applyFill="1" applyAlignment="1">
      <alignment horizontal="right" vertical="center"/>
    </xf>
    <xf numFmtId="176" fontId="3" fillId="5" borderId="1" xfId="0" applyNumberFormat="1" applyFont="1" applyFill="1" applyBorder="1" applyAlignment="1">
      <alignment vertical="center"/>
    </xf>
    <xf numFmtId="3" fontId="3" fillId="5" borderId="1" xfId="0" applyNumberFormat="1" applyFont="1" applyFill="1" applyBorder="1" applyAlignment="1" applyProtection="1">
      <alignment horizontal="left" vertical="center" wrapText="1"/>
    </xf>
    <xf numFmtId="176" fontId="3" fillId="2" borderId="1" xfId="0" applyNumberFormat="1" applyFont="1" applyFill="1" applyBorder="1" applyAlignment="1">
      <alignment vertical="center"/>
    </xf>
    <xf numFmtId="0" fontId="3" fillId="2" borderId="1" xfId="53"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indent="3"/>
    </xf>
    <xf numFmtId="3" fontId="3" fillId="6" borderId="1" xfId="0" applyNumberFormat="1" applyFont="1" applyFill="1" applyBorder="1" applyAlignment="1" applyProtection="1">
      <alignment vertical="center" wrapText="1"/>
    </xf>
    <xf numFmtId="176" fontId="3" fillId="4" borderId="1" xfId="0" applyNumberFormat="1" applyFont="1" applyFill="1" applyBorder="1" applyAlignment="1">
      <alignment vertical="center"/>
    </xf>
    <xf numFmtId="176" fontId="3" fillId="6" borderId="1" xfId="0" applyNumberFormat="1" applyFont="1" applyFill="1" applyBorder="1" applyAlignment="1">
      <alignment vertical="center"/>
    </xf>
    <xf numFmtId="0" fontId="3" fillId="5" borderId="1" xfId="53" applyFont="1" applyFill="1" applyBorder="1" applyAlignment="1">
      <alignmen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176" fontId="6" fillId="6" borderId="1" xfId="0" applyNumberFormat="1" applyFont="1" applyFill="1" applyBorder="1" applyAlignment="1">
      <alignment vertical="center"/>
    </xf>
    <xf numFmtId="0" fontId="3" fillId="2" borderId="1" xfId="0" applyFont="1" applyFill="1" applyBorder="1" applyAlignment="1">
      <alignment horizontal="left" vertical="center" wrapText="1" indent="3"/>
    </xf>
    <xf numFmtId="0" fontId="2" fillId="2" borderId="1" xfId="0" applyFont="1" applyFill="1" applyBorder="1" applyAlignment="1">
      <alignment horizontal="distributed" vertical="center" wrapText="1"/>
    </xf>
    <xf numFmtId="0" fontId="2" fillId="2" borderId="1" xfId="0" applyFont="1" applyFill="1" applyBorder="1" applyAlignment="1">
      <alignment vertical="center" wrapText="1"/>
    </xf>
    <xf numFmtId="0" fontId="2" fillId="5" borderId="1" xfId="0" applyFont="1" applyFill="1" applyBorder="1" applyAlignment="1">
      <alignment horizontal="distributed" vertical="center" wrapText="1"/>
    </xf>
    <xf numFmtId="0" fontId="2" fillId="5" borderId="1" xfId="0" applyFont="1" applyFill="1" applyBorder="1" applyAlignment="1">
      <alignment vertical="center" wrapText="1"/>
    </xf>
    <xf numFmtId="176" fontId="3" fillId="2" borderId="1" xfId="0" applyNumberFormat="1" applyFont="1" applyFill="1" applyBorder="1" applyAlignment="1" applyProtection="1">
      <alignment horizontal="right" vertical="center"/>
      <protection locked="0"/>
    </xf>
    <xf numFmtId="1" fontId="3" fillId="2" borderId="1" xfId="0" applyNumberFormat="1" applyFont="1" applyFill="1" applyBorder="1" applyAlignment="1" applyProtection="1">
      <alignment vertical="center"/>
      <protection locked="0"/>
    </xf>
    <xf numFmtId="0" fontId="3" fillId="5" borderId="0" xfId="0" applyFont="1" applyFill="1" applyAlignment="1">
      <alignment vertical="center"/>
    </xf>
    <xf numFmtId="0" fontId="3" fillId="5" borderId="0" xfId="0" applyFont="1" applyFill="1" applyAlignment="1">
      <alignmen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5" fillId="2" borderId="0" xfId="0" applyFont="1" applyFill="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3" fillId="2" borderId="1" xfId="0" applyFont="1" applyFill="1" applyBorder="1" applyAlignment="1" quotePrefix="1">
      <alignment vertical="center"/>
    </xf>
    <xf numFmtId="3" fontId="3" fillId="2" borderId="1" xfId="0" applyNumberFormat="1" applyFont="1" applyFill="1" applyBorder="1" applyAlignment="1" applyProtection="1" quotePrefix="1">
      <alignment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3 2" xfId="50"/>
    <cellStyle name="常规 2 2" xfId="51"/>
    <cellStyle name="常规 10" xfId="52"/>
    <cellStyle name="常规 2" xfId="53"/>
    <cellStyle name="常规 5" xfId="54"/>
    <cellStyle name="常规 3" xfId="55"/>
    <cellStyle name="常规 4" xfId="56"/>
  </cellStyles>
  <dxfs count="1">
    <dxf>
      <font>
        <color rgb="FF9C0006"/>
      </font>
      <fill>
        <patternFill patternType="solid">
          <bgColor rgb="FFFFC7CE"/>
        </patternFill>
      </fill>
    </dxf>
  </dxfs>
  <tableStyles count="0" defaultTableStyle="TableStyleMedium9" defaultPivotStyle="PivotStyleLight16"/>
  <colors>
    <mruColors>
      <color rgb="00C5D9F1"/>
      <color rgb="00FF0000"/>
      <color rgb="00F2DCDB"/>
      <color rgb="00B2B164"/>
      <color rgb="0095B3D7"/>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5919;&#24220;&#39044;&#31639;&#25253;&#34920;&#27169;&#26495;2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showGridLines="0" showZeros="0" tabSelected="1" workbookViewId="0">
      <selection activeCell="A1" sqref="A1"/>
    </sheetView>
  </sheetViews>
  <sheetFormatPr defaultColWidth="9" defaultRowHeight="14.25"/>
  <cols>
    <col min="1" max="1" width="117.383333333333" style="78" customWidth="1"/>
    <col min="2" max="16384" width="9" style="78"/>
  </cols>
  <sheetData>
    <row r="1" ht="48.75" customHeight="1" spans="1:1">
      <c r="A1" s="79" t="s">
        <v>0</v>
      </c>
    </row>
    <row r="2" s="77" customFormat="1" ht="27.9" customHeight="1" spans="1:1">
      <c r="A2" s="80" t="s">
        <v>1</v>
      </c>
    </row>
    <row r="3" s="77" customFormat="1" ht="27.9" customHeight="1" spans="1:1">
      <c r="A3" s="80" t="s">
        <v>2</v>
      </c>
    </row>
    <row r="4" s="77" customFormat="1" ht="27.9" customHeight="1" spans="1:1">
      <c r="A4" s="80" t="s">
        <v>3</v>
      </c>
    </row>
    <row r="5" s="77" customFormat="1" ht="27.9" customHeight="1" spans="1:1">
      <c r="A5" s="80" t="s">
        <v>4</v>
      </c>
    </row>
    <row r="6" ht="20.25" spans="1:1">
      <c r="A6" s="80"/>
    </row>
    <row r="7" ht="20.25" spans="1:1">
      <c r="A7" s="80"/>
    </row>
    <row r="8" ht="20.25" spans="1:1">
      <c r="A8" s="80"/>
    </row>
    <row r="9" ht="20.25" spans="1:1">
      <c r="A9" s="80"/>
    </row>
  </sheetData>
  <printOptions horizontalCentered="1"/>
  <pageMargins left="0.75" right="0.75" top="0.4402778" bottom="0.6597222" header="0.2201389" footer="0.50972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workbookViewId="0">
      <selection activeCell="A1" sqref="A1:G1"/>
    </sheetView>
  </sheetViews>
  <sheetFormatPr defaultColWidth="9" defaultRowHeight="14.25" outlineLevelCol="6"/>
  <cols>
    <col min="1" max="1" width="10.6333333333333" customWidth="1"/>
    <col min="2" max="2" width="55.5" customWidth="1"/>
    <col min="3" max="5" width="14.75" customWidth="1"/>
    <col min="6" max="7" width="10.6333333333333" customWidth="1"/>
  </cols>
  <sheetData>
    <row r="1" ht="46" customHeight="1" spans="1:7">
      <c r="A1" s="73" t="s">
        <v>5</v>
      </c>
      <c r="B1" s="74"/>
      <c r="C1" s="75"/>
      <c r="D1" s="75"/>
      <c r="E1" s="75"/>
      <c r="F1" s="75"/>
      <c r="G1" s="76"/>
    </row>
    <row r="2" spans="1:7">
      <c r="A2" s="34" t="s">
        <v>6</v>
      </c>
      <c r="B2" s="9" t="s">
        <v>7</v>
      </c>
      <c r="C2" s="9" t="s">
        <v>8</v>
      </c>
      <c r="D2" s="9" t="s">
        <v>9</v>
      </c>
      <c r="E2" s="9" t="s">
        <v>10</v>
      </c>
      <c r="F2" s="9"/>
      <c r="G2" s="9"/>
    </row>
    <row r="3" ht="27" spans="1:7">
      <c r="A3" s="35"/>
      <c r="B3" s="9"/>
      <c r="C3" s="9"/>
      <c r="D3" s="9"/>
      <c r="E3" s="9" t="s">
        <v>11</v>
      </c>
      <c r="F3" s="36" t="s">
        <v>12</v>
      </c>
      <c r="G3" s="36" t="s">
        <v>13</v>
      </c>
    </row>
    <row r="4" spans="1:7">
      <c r="A4" s="12" t="s">
        <v>14</v>
      </c>
      <c r="B4" s="37" t="s">
        <v>15</v>
      </c>
      <c r="C4" s="38"/>
      <c r="D4" s="38"/>
      <c r="E4" s="38"/>
      <c r="F4" s="39" t="str">
        <f t="shared" ref="F4:F58" si="0">IF(C4=0,"",ROUND(E4/C4*100,1))</f>
        <v/>
      </c>
      <c r="G4" s="39" t="str">
        <f t="shared" ref="G4:G58" si="1">IF(D4=0,"",ROUND(E4/D4*100,1))</f>
        <v/>
      </c>
    </row>
    <row r="5" spans="1:7">
      <c r="A5" s="12" t="s">
        <v>16</v>
      </c>
      <c r="B5" s="37" t="s">
        <v>17</v>
      </c>
      <c r="C5" s="38"/>
      <c r="D5" s="38"/>
      <c r="E5" s="38"/>
      <c r="F5" s="39" t="str">
        <f t="shared" si="0"/>
        <v/>
      </c>
      <c r="G5" s="39" t="str">
        <f t="shared" si="1"/>
        <v/>
      </c>
    </row>
    <row r="6" spans="1:7">
      <c r="A6" s="12" t="s">
        <v>18</v>
      </c>
      <c r="B6" s="37" t="s">
        <v>19</v>
      </c>
      <c r="C6" s="38"/>
      <c r="D6" s="38"/>
      <c r="E6" s="38"/>
      <c r="F6" s="39" t="str">
        <f t="shared" si="0"/>
        <v/>
      </c>
      <c r="G6" s="39" t="str">
        <f t="shared" si="1"/>
        <v/>
      </c>
    </row>
    <row r="7" spans="1:7">
      <c r="A7" s="12" t="s">
        <v>20</v>
      </c>
      <c r="B7" s="37" t="s">
        <v>21</v>
      </c>
      <c r="C7" s="38">
        <v>800</v>
      </c>
      <c r="D7" s="38">
        <v>289</v>
      </c>
      <c r="E7" s="38"/>
      <c r="F7" s="39">
        <f t="shared" si="0"/>
        <v>0</v>
      </c>
      <c r="G7" s="39">
        <f t="shared" si="1"/>
        <v>0</v>
      </c>
    </row>
    <row r="8" spans="1:7">
      <c r="A8" s="12" t="s">
        <v>22</v>
      </c>
      <c r="B8" s="37" t="s">
        <v>23</v>
      </c>
      <c r="C8" s="38">
        <v>500</v>
      </c>
      <c r="D8" s="38">
        <v>152</v>
      </c>
      <c r="E8" s="38"/>
      <c r="F8" s="39">
        <f t="shared" si="0"/>
        <v>0</v>
      </c>
      <c r="G8" s="39">
        <f t="shared" si="1"/>
        <v>0</v>
      </c>
    </row>
    <row r="9" spans="1:7">
      <c r="A9" s="12" t="s">
        <v>24</v>
      </c>
      <c r="B9" s="40" t="s">
        <v>25</v>
      </c>
      <c r="C9" s="41">
        <f>SUM(C10:C14)</f>
        <v>98700</v>
      </c>
      <c r="D9" s="41">
        <f>SUM(D10:D14)</f>
        <v>83717</v>
      </c>
      <c r="E9" s="41">
        <f>SUM(E10:E14)</f>
        <v>100000</v>
      </c>
      <c r="F9" s="39">
        <f t="shared" si="0"/>
        <v>101.3</v>
      </c>
      <c r="G9" s="39">
        <f t="shared" si="1"/>
        <v>119.5</v>
      </c>
    </row>
    <row r="10" spans="1:7">
      <c r="A10" s="12" t="s">
        <v>26</v>
      </c>
      <c r="B10" s="42" t="s">
        <v>27</v>
      </c>
      <c r="C10" s="38">
        <v>98700</v>
      </c>
      <c r="D10" s="43">
        <v>54891</v>
      </c>
      <c r="E10" s="43">
        <v>100000</v>
      </c>
      <c r="F10" s="39">
        <f t="shared" si="0"/>
        <v>101.3</v>
      </c>
      <c r="G10" s="39">
        <f t="shared" si="1"/>
        <v>182.2</v>
      </c>
    </row>
    <row r="11" spans="1:7">
      <c r="A11" s="12" t="s">
        <v>28</v>
      </c>
      <c r="B11" s="42" t="s">
        <v>29</v>
      </c>
      <c r="C11" s="38"/>
      <c r="D11" s="43"/>
      <c r="E11" s="43"/>
      <c r="F11" s="39" t="str">
        <f t="shared" si="0"/>
        <v/>
      </c>
      <c r="G11" s="39" t="str">
        <f t="shared" si="1"/>
        <v/>
      </c>
    </row>
    <row r="12" spans="1:7">
      <c r="A12" s="12" t="s">
        <v>30</v>
      </c>
      <c r="B12" s="42" t="s">
        <v>31</v>
      </c>
      <c r="C12" s="38"/>
      <c r="D12" s="43">
        <v>81</v>
      </c>
      <c r="E12" s="43"/>
      <c r="F12" s="39" t="str">
        <f t="shared" si="0"/>
        <v/>
      </c>
      <c r="G12" s="39">
        <f t="shared" si="1"/>
        <v>0</v>
      </c>
    </row>
    <row r="13" spans="1:7">
      <c r="A13" s="12" t="s">
        <v>32</v>
      </c>
      <c r="B13" s="42" t="s">
        <v>33</v>
      </c>
      <c r="C13" s="38"/>
      <c r="D13" s="43">
        <v>-1465</v>
      </c>
      <c r="E13" s="43"/>
      <c r="F13" s="39" t="str">
        <f t="shared" si="0"/>
        <v/>
      </c>
      <c r="G13" s="39">
        <f t="shared" si="1"/>
        <v>0</v>
      </c>
    </row>
    <row r="14" spans="1:7">
      <c r="A14" s="12" t="s">
        <v>34</v>
      </c>
      <c r="B14" s="42" t="s">
        <v>35</v>
      </c>
      <c r="C14" s="38"/>
      <c r="D14" s="38">
        <v>30210</v>
      </c>
      <c r="E14" s="38"/>
      <c r="F14" s="39" t="str">
        <f t="shared" si="0"/>
        <v/>
      </c>
      <c r="G14" s="39">
        <f t="shared" si="1"/>
        <v>0</v>
      </c>
    </row>
    <row r="15" spans="1:7">
      <c r="A15" s="12" t="s">
        <v>36</v>
      </c>
      <c r="B15" s="37" t="s">
        <v>37</v>
      </c>
      <c r="C15" s="38"/>
      <c r="D15" s="38"/>
      <c r="E15" s="38"/>
      <c r="F15" s="39" t="str">
        <f t="shared" si="0"/>
        <v/>
      </c>
      <c r="G15" s="39" t="str">
        <f t="shared" si="1"/>
        <v/>
      </c>
    </row>
    <row r="16" spans="1:7">
      <c r="A16" s="12" t="s">
        <v>38</v>
      </c>
      <c r="B16" s="40" t="s">
        <v>39</v>
      </c>
      <c r="C16" s="39">
        <f>SUM(C17:C18)</f>
        <v>0</v>
      </c>
      <c r="D16" s="39">
        <f>SUM(D17:D18)</f>
        <v>0</v>
      </c>
      <c r="E16" s="39">
        <f>SUM(E17:E18)</f>
        <v>0</v>
      </c>
      <c r="F16" s="39" t="str">
        <f t="shared" si="0"/>
        <v/>
      </c>
      <c r="G16" s="39" t="str">
        <f t="shared" si="1"/>
        <v/>
      </c>
    </row>
    <row r="17" spans="1:7">
      <c r="A17" s="12" t="s">
        <v>40</v>
      </c>
      <c r="B17" s="42" t="s">
        <v>41</v>
      </c>
      <c r="C17" s="38"/>
      <c r="D17" s="43"/>
      <c r="E17" s="43"/>
      <c r="F17" s="39" t="str">
        <f t="shared" si="0"/>
        <v/>
      </c>
      <c r="G17" s="39" t="str">
        <f t="shared" si="1"/>
        <v/>
      </c>
    </row>
    <row r="18" spans="1:7">
      <c r="A18" s="12" t="s">
        <v>42</v>
      </c>
      <c r="B18" s="42" t="s">
        <v>43</v>
      </c>
      <c r="C18" s="38"/>
      <c r="D18" s="43"/>
      <c r="E18" s="43"/>
      <c r="F18" s="39" t="str">
        <f t="shared" si="0"/>
        <v/>
      </c>
      <c r="G18" s="39" t="str">
        <f t="shared" si="1"/>
        <v/>
      </c>
    </row>
    <row r="19" spans="1:7">
      <c r="A19" s="12" t="s">
        <v>44</v>
      </c>
      <c r="B19" s="37" t="s">
        <v>45</v>
      </c>
      <c r="C19" s="38">
        <v>9000</v>
      </c>
      <c r="D19" s="38">
        <v>4097</v>
      </c>
      <c r="E19" s="38">
        <v>8800</v>
      </c>
      <c r="F19" s="39">
        <f t="shared" si="0"/>
        <v>97.8</v>
      </c>
      <c r="G19" s="39">
        <f t="shared" si="1"/>
        <v>214.8</v>
      </c>
    </row>
    <row r="20" spans="1:7">
      <c r="A20" s="12" t="s">
        <v>46</v>
      </c>
      <c r="B20" s="37" t="s">
        <v>47</v>
      </c>
      <c r="C20" s="38"/>
      <c r="D20" s="38"/>
      <c r="E20" s="38"/>
      <c r="F20" s="39" t="str">
        <f t="shared" si="0"/>
        <v/>
      </c>
      <c r="G20" s="39" t="str">
        <f t="shared" si="1"/>
        <v/>
      </c>
    </row>
    <row r="21" spans="1:7">
      <c r="A21" s="12" t="s">
        <v>48</v>
      </c>
      <c r="B21" s="37" t="s">
        <v>49</v>
      </c>
      <c r="C21" s="38"/>
      <c r="D21" s="38"/>
      <c r="E21" s="38"/>
      <c r="F21" s="39" t="str">
        <f t="shared" si="0"/>
        <v/>
      </c>
      <c r="G21" s="39" t="str">
        <f t="shared" si="1"/>
        <v/>
      </c>
    </row>
    <row r="22" spans="1:7">
      <c r="A22" s="12" t="s">
        <v>50</v>
      </c>
      <c r="B22" s="37" t="s">
        <v>51</v>
      </c>
      <c r="C22" s="38"/>
      <c r="D22" s="38"/>
      <c r="E22" s="38"/>
      <c r="F22" s="39" t="str">
        <f t="shared" si="0"/>
        <v/>
      </c>
      <c r="G22" s="39" t="str">
        <f t="shared" si="1"/>
        <v/>
      </c>
    </row>
    <row r="23" spans="1:7">
      <c r="A23" s="12" t="s">
        <v>52</v>
      </c>
      <c r="B23" s="37" t="s">
        <v>53</v>
      </c>
      <c r="C23" s="38">
        <v>950</v>
      </c>
      <c r="D23" s="38">
        <v>950</v>
      </c>
      <c r="E23" s="38">
        <v>980</v>
      </c>
      <c r="F23" s="39">
        <f t="shared" si="0"/>
        <v>103.2</v>
      </c>
      <c r="G23" s="39">
        <f t="shared" si="1"/>
        <v>103.2</v>
      </c>
    </row>
    <row r="24" spans="1:7">
      <c r="A24" s="12" t="s">
        <v>54</v>
      </c>
      <c r="B24" s="40" t="s">
        <v>55</v>
      </c>
      <c r="C24" s="39">
        <f>SUM(C25:C29)</f>
        <v>0</v>
      </c>
      <c r="D24" s="39">
        <f>SUM(D25:D29)</f>
        <v>0</v>
      </c>
      <c r="E24" s="39">
        <f>SUM(E25:E29)</f>
        <v>0</v>
      </c>
      <c r="F24" s="39" t="str">
        <f t="shared" si="0"/>
        <v/>
      </c>
      <c r="G24" s="39" t="str">
        <f t="shared" si="1"/>
        <v/>
      </c>
    </row>
    <row r="25" spans="1:7">
      <c r="A25" s="81" t="s">
        <v>56</v>
      </c>
      <c r="B25" s="42" t="s">
        <v>57</v>
      </c>
      <c r="C25" s="38"/>
      <c r="D25" s="43"/>
      <c r="E25" s="43"/>
      <c r="F25" s="39" t="str">
        <f t="shared" si="0"/>
        <v/>
      </c>
      <c r="G25" s="39" t="str">
        <f t="shared" si="1"/>
        <v/>
      </c>
    </row>
    <row r="26" spans="1:7">
      <c r="A26" s="81" t="s">
        <v>58</v>
      </c>
      <c r="B26" s="42" t="s">
        <v>59</v>
      </c>
      <c r="C26" s="38"/>
      <c r="D26" s="43"/>
      <c r="E26" s="43"/>
      <c r="F26" s="39" t="str">
        <f t="shared" si="0"/>
        <v/>
      </c>
      <c r="G26" s="39" t="str">
        <f t="shared" si="1"/>
        <v/>
      </c>
    </row>
    <row r="27" spans="1:7">
      <c r="A27" s="12" t="s">
        <v>60</v>
      </c>
      <c r="B27" s="42" t="s">
        <v>61</v>
      </c>
      <c r="C27" s="38"/>
      <c r="D27" s="43"/>
      <c r="E27" s="43"/>
      <c r="F27" s="39" t="str">
        <f t="shared" si="0"/>
        <v/>
      </c>
      <c r="G27" s="39" t="str">
        <f t="shared" si="1"/>
        <v/>
      </c>
    </row>
    <row r="28" spans="1:7">
      <c r="A28" s="12" t="s">
        <v>62</v>
      </c>
      <c r="B28" s="42" t="s">
        <v>63</v>
      </c>
      <c r="C28" s="38"/>
      <c r="D28" s="43"/>
      <c r="E28" s="43"/>
      <c r="F28" s="39" t="str">
        <f t="shared" si="0"/>
        <v/>
      </c>
      <c r="G28" s="39" t="str">
        <f t="shared" si="1"/>
        <v/>
      </c>
    </row>
    <row r="29" spans="1:7">
      <c r="A29" s="12" t="s">
        <v>64</v>
      </c>
      <c r="B29" s="42" t="s">
        <v>65</v>
      </c>
      <c r="C29" s="38"/>
      <c r="D29" s="43"/>
      <c r="E29" s="43"/>
      <c r="F29" s="39" t="str">
        <f t="shared" si="0"/>
        <v/>
      </c>
      <c r="G29" s="39" t="str">
        <f t="shared" si="1"/>
        <v/>
      </c>
    </row>
    <row r="30" spans="1:7">
      <c r="A30" s="12" t="s">
        <v>66</v>
      </c>
      <c r="B30" s="37" t="s">
        <v>67</v>
      </c>
      <c r="C30" s="38"/>
      <c r="D30" s="38"/>
      <c r="E30" s="38"/>
      <c r="F30" s="39" t="str">
        <f t="shared" si="0"/>
        <v/>
      </c>
      <c r="G30" s="39" t="str">
        <f t="shared" si="1"/>
        <v/>
      </c>
    </row>
    <row r="31" spans="1:7">
      <c r="A31" s="12" t="s">
        <v>68</v>
      </c>
      <c r="B31" s="44" t="s">
        <v>69</v>
      </c>
      <c r="C31" s="41">
        <f>SUM(C32:C34,C38:C43,C46:C47)</f>
        <v>0</v>
      </c>
      <c r="D31" s="41">
        <f>SUM(D32:D34,D38:D43,D46:D47)</f>
        <v>3208</v>
      </c>
      <c r="E31" s="41">
        <f>SUM(E32:E34,E38:E43,E46:E47)</f>
        <v>0</v>
      </c>
      <c r="F31" s="39" t="str">
        <f t="shared" si="0"/>
        <v/>
      </c>
      <c r="G31" s="39">
        <f t="shared" si="1"/>
        <v>0</v>
      </c>
    </row>
    <row r="32" spans="1:7">
      <c r="A32" s="81" t="s">
        <v>70</v>
      </c>
      <c r="B32" s="45" t="s">
        <v>71</v>
      </c>
      <c r="C32" s="38"/>
      <c r="D32" s="43"/>
      <c r="E32" s="43"/>
      <c r="F32" s="39" t="str">
        <f t="shared" si="0"/>
        <v/>
      </c>
      <c r="G32" s="39" t="str">
        <f t="shared" si="1"/>
        <v/>
      </c>
    </row>
    <row r="33" spans="1:7">
      <c r="A33" s="81" t="s">
        <v>72</v>
      </c>
      <c r="B33" s="45" t="s">
        <v>73</v>
      </c>
      <c r="C33" s="38"/>
      <c r="D33" s="43"/>
      <c r="E33" s="43"/>
      <c r="F33" s="39" t="str">
        <f t="shared" si="0"/>
        <v/>
      </c>
      <c r="G33" s="39" t="str">
        <f t="shared" si="1"/>
        <v/>
      </c>
    </row>
    <row r="34" spans="1:7">
      <c r="A34" s="81" t="s">
        <v>74</v>
      </c>
      <c r="B34" s="46" t="s">
        <v>75</v>
      </c>
      <c r="C34" s="41">
        <f>SUM(C35:C37)</f>
        <v>0</v>
      </c>
      <c r="D34" s="41">
        <f>SUM(D35:D37)</f>
        <v>0</v>
      </c>
      <c r="E34" s="41">
        <f>SUM(E35:E37)</f>
        <v>0</v>
      </c>
      <c r="F34" s="39" t="str">
        <f t="shared" si="0"/>
        <v/>
      </c>
      <c r="G34" s="39" t="str">
        <f t="shared" si="1"/>
        <v/>
      </c>
    </row>
    <row r="35" spans="1:7">
      <c r="A35" s="81" t="s">
        <v>76</v>
      </c>
      <c r="B35" s="45" t="s">
        <v>77</v>
      </c>
      <c r="C35" s="38"/>
      <c r="D35" s="43"/>
      <c r="E35" s="43"/>
      <c r="F35" s="39" t="str">
        <f t="shared" si="0"/>
        <v/>
      </c>
      <c r="G35" s="39" t="str">
        <f t="shared" si="1"/>
        <v/>
      </c>
    </row>
    <row r="36" spans="1:7">
      <c r="A36" s="81" t="s">
        <v>78</v>
      </c>
      <c r="B36" s="47" t="s">
        <v>79</v>
      </c>
      <c r="C36" s="38"/>
      <c r="D36" s="43"/>
      <c r="E36" s="43"/>
      <c r="F36" s="39" t="str">
        <f t="shared" si="0"/>
        <v/>
      </c>
      <c r="G36" s="39" t="str">
        <f t="shared" si="1"/>
        <v/>
      </c>
    </row>
    <row r="37" spans="1:7">
      <c r="A37" s="81" t="s">
        <v>80</v>
      </c>
      <c r="B37" s="47" t="s">
        <v>81</v>
      </c>
      <c r="C37" s="38"/>
      <c r="D37" s="43"/>
      <c r="E37" s="43"/>
      <c r="F37" s="39" t="str">
        <f t="shared" si="0"/>
        <v/>
      </c>
      <c r="G37" s="39" t="str">
        <f t="shared" si="1"/>
        <v/>
      </c>
    </row>
    <row r="38" spans="1:7">
      <c r="A38" s="81" t="s">
        <v>82</v>
      </c>
      <c r="B38" s="45" t="s">
        <v>83</v>
      </c>
      <c r="C38" s="38"/>
      <c r="D38" s="43"/>
      <c r="E38" s="43"/>
      <c r="F38" s="39" t="str">
        <f t="shared" si="0"/>
        <v/>
      </c>
      <c r="G38" s="39" t="str">
        <f t="shared" si="1"/>
        <v/>
      </c>
    </row>
    <row r="39" spans="1:7">
      <c r="A39" s="81" t="s">
        <v>84</v>
      </c>
      <c r="B39" s="45" t="s">
        <v>85</v>
      </c>
      <c r="C39" s="38"/>
      <c r="D39" s="43"/>
      <c r="E39" s="43"/>
      <c r="F39" s="39" t="str">
        <f t="shared" si="0"/>
        <v/>
      </c>
      <c r="G39" s="39" t="str">
        <f t="shared" si="1"/>
        <v/>
      </c>
    </row>
    <row r="40" spans="1:7">
      <c r="A40" s="81" t="s">
        <v>86</v>
      </c>
      <c r="B40" s="45" t="s">
        <v>87</v>
      </c>
      <c r="C40" s="38"/>
      <c r="D40" s="43"/>
      <c r="E40" s="43"/>
      <c r="F40" s="39" t="str">
        <f t="shared" si="0"/>
        <v/>
      </c>
      <c r="G40" s="39" t="str">
        <f t="shared" si="1"/>
        <v/>
      </c>
    </row>
    <row r="41" spans="1:7">
      <c r="A41" s="81" t="s">
        <v>88</v>
      </c>
      <c r="B41" s="45" t="s">
        <v>89</v>
      </c>
      <c r="C41" s="38"/>
      <c r="D41" s="43"/>
      <c r="E41" s="43"/>
      <c r="F41" s="39" t="str">
        <f t="shared" si="0"/>
        <v/>
      </c>
      <c r="G41" s="39" t="str">
        <f t="shared" si="1"/>
        <v/>
      </c>
    </row>
    <row r="42" spans="1:7">
      <c r="A42" s="81" t="s">
        <v>90</v>
      </c>
      <c r="B42" s="45" t="s">
        <v>91</v>
      </c>
      <c r="C42" s="38"/>
      <c r="D42" s="43"/>
      <c r="E42" s="43"/>
      <c r="F42" s="39" t="str">
        <f t="shared" si="0"/>
        <v/>
      </c>
      <c r="G42" s="39" t="str">
        <f t="shared" si="1"/>
        <v/>
      </c>
    </row>
    <row r="43" spans="1:7">
      <c r="A43" s="81" t="s">
        <v>92</v>
      </c>
      <c r="B43" s="46" t="s">
        <v>93</v>
      </c>
      <c r="C43" s="41">
        <f>SUM(C44:C45)</f>
        <v>0</v>
      </c>
      <c r="D43" s="41">
        <f>SUM(D44:D45)</f>
        <v>0</v>
      </c>
      <c r="E43" s="41">
        <f>SUM(E44:E45)</f>
        <v>0</v>
      </c>
      <c r="F43" s="39" t="str">
        <f t="shared" si="0"/>
        <v/>
      </c>
      <c r="G43" s="39" t="str">
        <f t="shared" si="1"/>
        <v/>
      </c>
    </row>
    <row r="44" spans="1:7">
      <c r="A44" s="81" t="s">
        <v>94</v>
      </c>
      <c r="B44" s="42" t="s">
        <v>95</v>
      </c>
      <c r="C44" s="38"/>
      <c r="D44" s="43"/>
      <c r="E44" s="43"/>
      <c r="F44" s="39" t="str">
        <f t="shared" si="0"/>
        <v/>
      </c>
      <c r="G44" s="39" t="str">
        <f t="shared" si="1"/>
        <v/>
      </c>
    </row>
    <row r="45" spans="1:7">
      <c r="A45" s="81" t="s">
        <v>96</v>
      </c>
      <c r="B45" s="47" t="s">
        <v>97</v>
      </c>
      <c r="C45" s="38"/>
      <c r="D45" s="43"/>
      <c r="E45" s="43"/>
      <c r="F45" s="39" t="str">
        <f t="shared" si="0"/>
        <v/>
      </c>
      <c r="G45" s="39" t="str">
        <f t="shared" si="1"/>
        <v/>
      </c>
    </row>
    <row r="46" spans="1:7">
      <c r="A46" s="81" t="s">
        <v>98</v>
      </c>
      <c r="B46" s="45" t="s">
        <v>99</v>
      </c>
      <c r="C46" s="38"/>
      <c r="D46" s="43"/>
      <c r="E46" s="43"/>
      <c r="F46" s="39" t="str">
        <f t="shared" si="0"/>
        <v/>
      </c>
      <c r="G46" s="39" t="str">
        <f t="shared" si="1"/>
        <v/>
      </c>
    </row>
    <row r="47" spans="1:7">
      <c r="A47" s="81" t="s">
        <v>100</v>
      </c>
      <c r="B47" s="46" t="s">
        <v>101</v>
      </c>
      <c r="C47" s="41">
        <f>SUM(C48:C49)</f>
        <v>0</v>
      </c>
      <c r="D47" s="41">
        <f>SUM(D48:D49)</f>
        <v>3208</v>
      </c>
      <c r="E47" s="41">
        <f>SUM(E48:E49)</f>
        <v>0</v>
      </c>
      <c r="F47" s="39" t="str">
        <f t="shared" si="0"/>
        <v/>
      </c>
      <c r="G47" s="39">
        <f t="shared" si="1"/>
        <v>0</v>
      </c>
    </row>
    <row r="48" spans="1:7">
      <c r="A48" s="81" t="s">
        <v>102</v>
      </c>
      <c r="B48" s="45" t="s">
        <v>103</v>
      </c>
      <c r="C48" s="38"/>
      <c r="D48" s="38">
        <v>3208</v>
      </c>
      <c r="E48" s="38"/>
      <c r="F48" s="39" t="str">
        <f t="shared" si="0"/>
        <v/>
      </c>
      <c r="G48" s="39">
        <f t="shared" si="1"/>
        <v>0</v>
      </c>
    </row>
    <row r="49" spans="1:7">
      <c r="A49" s="81" t="s">
        <v>104</v>
      </c>
      <c r="B49" s="47" t="s">
        <v>105</v>
      </c>
      <c r="C49" s="38"/>
      <c r="D49" s="38"/>
      <c r="E49" s="38"/>
      <c r="F49" s="39" t="str">
        <f t="shared" si="0"/>
        <v/>
      </c>
      <c r="G49" s="39" t="str">
        <f t="shared" si="1"/>
        <v/>
      </c>
    </row>
    <row r="50" spans="1:7">
      <c r="A50" s="12"/>
      <c r="B50" s="65" t="s">
        <v>106</v>
      </c>
      <c r="C50" s="41">
        <f>SUM(C31,C30,C24,C23,C22,C21,C20,C19,C16,C15,C9,C8,C7,C6,C5,C4)</f>
        <v>109950</v>
      </c>
      <c r="D50" s="41">
        <f>SUM(D31,D30,D24,D23,D22,D21,D20,D19,D16,D15,D9,D8,D7,D6,D5,D4)</f>
        <v>92413</v>
      </c>
      <c r="E50" s="41">
        <f>SUM(E31,E30,E24,E23,E22,E21,E20,E19,E16,E15,E9,E8,E7,E6,E5,E4)</f>
        <v>109780</v>
      </c>
      <c r="F50" s="39">
        <f t="shared" si="0"/>
        <v>99.8</v>
      </c>
      <c r="G50" s="39">
        <f t="shared" si="1"/>
        <v>118.8</v>
      </c>
    </row>
    <row r="51" spans="1:7">
      <c r="A51" s="81" t="s">
        <v>107</v>
      </c>
      <c r="B51" s="66" t="s">
        <v>108</v>
      </c>
      <c r="C51" s="41">
        <f>SUM(C52:C55,C58)</f>
        <v>8852</v>
      </c>
      <c r="D51" s="41">
        <f>SUM(D52:D55,D58)</f>
        <v>239205</v>
      </c>
      <c r="E51" s="41">
        <f>SUM(E52:E55,E58)</f>
        <v>45832</v>
      </c>
      <c r="F51" s="39">
        <f t="shared" si="0"/>
        <v>517.8</v>
      </c>
      <c r="G51" s="39">
        <f t="shared" si="1"/>
        <v>19.2</v>
      </c>
    </row>
    <row r="52" spans="1:7">
      <c r="A52" s="81" t="s">
        <v>109</v>
      </c>
      <c r="B52" s="42" t="s">
        <v>110</v>
      </c>
      <c r="C52" s="43">
        <v>2201</v>
      </c>
      <c r="D52" s="43">
        <v>13478</v>
      </c>
      <c r="E52" s="43">
        <v>1507</v>
      </c>
      <c r="F52" s="39">
        <f t="shared" si="0"/>
        <v>68.5</v>
      </c>
      <c r="G52" s="39">
        <f t="shared" si="1"/>
        <v>11.2</v>
      </c>
    </row>
    <row r="53" spans="1:7">
      <c r="A53" s="81" t="s">
        <v>111</v>
      </c>
      <c r="B53" s="42" t="s">
        <v>112</v>
      </c>
      <c r="C53" s="43"/>
      <c r="D53" s="43"/>
      <c r="E53" s="43"/>
      <c r="F53" s="39" t="str">
        <f t="shared" si="0"/>
        <v/>
      </c>
      <c r="G53" s="39" t="str">
        <f t="shared" si="1"/>
        <v/>
      </c>
    </row>
    <row r="54" spans="1:7">
      <c r="A54" s="12" t="s">
        <v>113</v>
      </c>
      <c r="B54" s="42" t="s">
        <v>114</v>
      </c>
      <c r="C54" s="43">
        <v>6651</v>
      </c>
      <c r="D54" s="43">
        <v>6651</v>
      </c>
      <c r="E54" s="43">
        <v>44325</v>
      </c>
      <c r="F54" s="39">
        <f t="shared" si="0"/>
        <v>666.4</v>
      </c>
      <c r="G54" s="39">
        <f t="shared" si="1"/>
        <v>666.4</v>
      </c>
    </row>
    <row r="55" spans="1:7">
      <c r="A55" s="12" t="s">
        <v>115</v>
      </c>
      <c r="B55" s="42" t="s">
        <v>116</v>
      </c>
      <c r="C55" s="43"/>
      <c r="D55" s="43">
        <v>4776</v>
      </c>
      <c r="E55" s="43"/>
      <c r="F55" s="39" t="str">
        <f t="shared" si="0"/>
        <v/>
      </c>
      <c r="G55" s="39">
        <f t="shared" si="1"/>
        <v>0</v>
      </c>
    </row>
    <row r="56" spans="1:7">
      <c r="A56" s="81" t="s">
        <v>117</v>
      </c>
      <c r="B56" s="66" t="s">
        <v>118</v>
      </c>
      <c r="C56" s="41">
        <f>SUM(C57)</f>
        <v>0</v>
      </c>
      <c r="D56" s="41">
        <f>SUM(D57)</f>
        <v>0</v>
      </c>
      <c r="E56" s="41">
        <f>SUM(E57)</f>
        <v>0</v>
      </c>
      <c r="F56" s="39" t="str">
        <f t="shared" si="0"/>
        <v/>
      </c>
      <c r="G56" s="39" t="str">
        <f t="shared" si="1"/>
        <v/>
      </c>
    </row>
    <row r="57" spans="1:7">
      <c r="A57" s="12" t="s">
        <v>119</v>
      </c>
      <c r="B57" s="45" t="s">
        <v>120</v>
      </c>
      <c r="C57" s="43"/>
      <c r="D57" s="43"/>
      <c r="E57" s="43"/>
      <c r="F57" s="39" t="str">
        <f t="shared" si="0"/>
        <v/>
      </c>
      <c r="G57" s="39" t="str">
        <f t="shared" si="1"/>
        <v/>
      </c>
    </row>
    <row r="58" spans="1:7">
      <c r="A58" s="12" t="s">
        <v>121</v>
      </c>
      <c r="B58" s="45" t="s">
        <v>122</v>
      </c>
      <c r="C58" s="69"/>
      <c r="D58" s="43">
        <v>214300</v>
      </c>
      <c r="E58" s="43"/>
      <c r="F58" s="39" t="str">
        <f t="shared" si="0"/>
        <v/>
      </c>
      <c r="G58" s="39">
        <f t="shared" si="1"/>
        <v>0</v>
      </c>
    </row>
    <row r="59" spans="1:7">
      <c r="A59" s="12"/>
      <c r="B59" s="45"/>
      <c r="C59" s="69"/>
      <c r="D59" s="43"/>
      <c r="E59" s="43"/>
      <c r="F59" s="43"/>
      <c r="G59" s="43"/>
    </row>
    <row r="60" spans="1:7">
      <c r="A60" s="12"/>
      <c r="B60" s="45"/>
      <c r="C60" s="69"/>
      <c r="D60" s="69"/>
      <c r="E60" s="69"/>
      <c r="F60" s="69"/>
      <c r="G60" s="69"/>
    </row>
    <row r="61" spans="1:7">
      <c r="A61" s="12"/>
      <c r="B61" s="65" t="s">
        <v>123</v>
      </c>
      <c r="C61" s="41">
        <f>SUM(C50,C51,C56)</f>
        <v>118802</v>
      </c>
      <c r="D61" s="41">
        <f>SUM(D50,D51,D56)</f>
        <v>331618</v>
      </c>
      <c r="E61" s="41">
        <f>SUM(E50,E51,E56)</f>
        <v>155612</v>
      </c>
      <c r="F61" s="39">
        <f>IF(C61=0,"",ROUND(E61/C61*100,1))</f>
        <v>131</v>
      </c>
      <c r="G61" s="39">
        <f>IF(D61=0,"",ROUND(E61/D61*100,1))</f>
        <v>46.9</v>
      </c>
    </row>
  </sheetData>
  <mergeCells count="6">
    <mergeCell ref="A1:G1"/>
    <mergeCell ref="E2:G2"/>
    <mergeCell ref="A2:A3"/>
    <mergeCell ref="B2:B3"/>
    <mergeCell ref="C2:C3"/>
    <mergeCell ref="D2:D3"/>
  </mergeCells>
  <conditionalFormatting sqref="A1:A49">
    <cfRule type="duplicateValues" dxfId="0" priority="2"/>
  </conditionalFormatting>
  <conditionalFormatting sqref="A50:A6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7"/>
  <sheetViews>
    <sheetView workbookViewId="0">
      <selection activeCell="A1" sqref="A1:G1"/>
    </sheetView>
  </sheetViews>
  <sheetFormatPr defaultColWidth="9" defaultRowHeight="14.25" outlineLevelCol="6"/>
  <cols>
    <col min="1" max="1" width="10.6333333333333" customWidth="1"/>
    <col min="2" max="2" width="56.6333333333333" customWidth="1"/>
    <col min="3" max="5" width="14.75" customWidth="1"/>
    <col min="6" max="7" width="10.6333333333333" customWidth="1"/>
  </cols>
  <sheetData>
    <row r="1" ht="47" customHeight="1" spans="1:7">
      <c r="A1" s="73" t="s">
        <v>124</v>
      </c>
      <c r="B1" s="74"/>
      <c r="C1" s="75"/>
      <c r="D1" s="75"/>
      <c r="E1" s="75"/>
      <c r="F1" s="75"/>
      <c r="G1" s="76"/>
    </row>
    <row r="2" spans="1:7">
      <c r="A2" s="34" t="s">
        <v>6</v>
      </c>
      <c r="B2" s="9" t="s">
        <v>7</v>
      </c>
      <c r="C2" s="9" t="s">
        <v>8</v>
      </c>
      <c r="D2" s="9" t="s">
        <v>9</v>
      </c>
      <c r="E2" s="9" t="s">
        <v>10</v>
      </c>
      <c r="F2" s="9"/>
      <c r="G2" s="9"/>
    </row>
    <row r="3" ht="27" spans="1:7">
      <c r="A3" s="35"/>
      <c r="B3" s="9"/>
      <c r="C3" s="9"/>
      <c r="D3" s="9"/>
      <c r="E3" s="9" t="s">
        <v>11</v>
      </c>
      <c r="F3" s="36" t="s">
        <v>12</v>
      </c>
      <c r="G3" s="36" t="s">
        <v>13</v>
      </c>
    </row>
    <row r="4" spans="1:7">
      <c r="A4" s="13" t="s">
        <v>125</v>
      </c>
      <c r="B4" s="40" t="s">
        <v>126</v>
      </c>
      <c r="C4" s="50">
        <f>SUM(C5,C11,C17)</f>
        <v>0</v>
      </c>
      <c r="D4" s="50">
        <f>SUM(D5,D11,D17)</f>
        <v>4</v>
      </c>
      <c r="E4" s="50">
        <f>SUM(E5,E11,E17)</f>
        <v>1</v>
      </c>
      <c r="F4" s="50" t="str">
        <f t="shared" ref="F4:F67" si="0">IF(C4=0,"",ROUND(E4/C4*100,1))</f>
        <v/>
      </c>
      <c r="G4" s="50">
        <f t="shared" ref="G4:G67" si="1">IF(D4=0,"",ROUND(E4/D4*100,1))</f>
        <v>25</v>
      </c>
    </row>
    <row r="5" spans="1:7">
      <c r="A5" s="82" t="s">
        <v>127</v>
      </c>
      <c r="B5" s="51" t="s">
        <v>128</v>
      </c>
      <c r="C5" s="50">
        <f>SUM(C6:C10)</f>
        <v>0</v>
      </c>
      <c r="D5" s="50">
        <f>SUM(D6:D10)</f>
        <v>4</v>
      </c>
      <c r="E5" s="50">
        <f>SUM(E6:E10)</f>
        <v>1</v>
      </c>
      <c r="F5" s="50" t="str">
        <f t="shared" si="0"/>
        <v/>
      </c>
      <c r="G5" s="50">
        <f t="shared" si="1"/>
        <v>25</v>
      </c>
    </row>
    <row r="6" spans="1:7">
      <c r="A6" s="82" t="s">
        <v>129</v>
      </c>
      <c r="B6" s="47" t="s">
        <v>130</v>
      </c>
      <c r="C6" s="52"/>
      <c r="D6" s="52">
        <v>4</v>
      </c>
      <c r="E6" s="52">
        <v>1</v>
      </c>
      <c r="F6" s="50" t="str">
        <f t="shared" si="0"/>
        <v/>
      </c>
      <c r="G6" s="50">
        <f t="shared" si="1"/>
        <v>25</v>
      </c>
    </row>
    <row r="7" spans="1:7">
      <c r="A7" s="13" t="s">
        <v>131</v>
      </c>
      <c r="B7" s="47" t="s">
        <v>132</v>
      </c>
      <c r="C7" s="52"/>
      <c r="D7" s="52"/>
      <c r="E7" s="52"/>
      <c r="F7" s="50" t="str">
        <f t="shared" si="0"/>
        <v/>
      </c>
      <c r="G7" s="50" t="str">
        <f t="shared" si="1"/>
        <v/>
      </c>
    </row>
    <row r="8" spans="1:7">
      <c r="A8" s="13" t="s">
        <v>133</v>
      </c>
      <c r="B8" s="47" t="s">
        <v>134</v>
      </c>
      <c r="C8" s="52"/>
      <c r="D8" s="52"/>
      <c r="E8" s="52"/>
      <c r="F8" s="50" t="str">
        <f t="shared" si="0"/>
        <v/>
      </c>
      <c r="G8" s="50" t="str">
        <f t="shared" si="1"/>
        <v/>
      </c>
    </row>
    <row r="9" spans="1:7">
      <c r="A9" s="13" t="s">
        <v>135</v>
      </c>
      <c r="B9" s="47" t="s">
        <v>136</v>
      </c>
      <c r="C9" s="52"/>
      <c r="D9" s="52"/>
      <c r="E9" s="52"/>
      <c r="F9" s="50" t="str">
        <f t="shared" si="0"/>
        <v/>
      </c>
      <c r="G9" s="50" t="str">
        <f t="shared" si="1"/>
        <v/>
      </c>
    </row>
    <row r="10" spans="1:7">
      <c r="A10" s="13" t="s">
        <v>137</v>
      </c>
      <c r="B10" s="47" t="s">
        <v>138</v>
      </c>
      <c r="C10" s="52"/>
      <c r="D10" s="52"/>
      <c r="E10" s="52"/>
      <c r="F10" s="50" t="str">
        <f t="shared" si="0"/>
        <v/>
      </c>
      <c r="G10" s="50" t="str">
        <f t="shared" si="1"/>
        <v/>
      </c>
    </row>
    <row r="11" spans="1:7">
      <c r="A11" s="82" t="s">
        <v>139</v>
      </c>
      <c r="B11" s="51" t="s">
        <v>140</v>
      </c>
      <c r="C11" s="50">
        <f>SUM(C12:C16)</f>
        <v>0</v>
      </c>
      <c r="D11" s="50">
        <f>SUM(D12:D16)</f>
        <v>0</v>
      </c>
      <c r="E11" s="50">
        <f>SUM(E12:E16)</f>
        <v>0</v>
      </c>
      <c r="F11" s="50" t="str">
        <f t="shared" si="0"/>
        <v/>
      </c>
      <c r="G11" s="50" t="str">
        <f t="shared" si="1"/>
        <v/>
      </c>
    </row>
    <row r="12" spans="1:7">
      <c r="A12" s="13" t="s">
        <v>141</v>
      </c>
      <c r="B12" s="47" t="s">
        <v>142</v>
      </c>
      <c r="C12" s="52"/>
      <c r="D12" s="52"/>
      <c r="E12" s="52"/>
      <c r="F12" s="50" t="str">
        <f t="shared" si="0"/>
        <v/>
      </c>
      <c r="G12" s="50" t="str">
        <f t="shared" si="1"/>
        <v/>
      </c>
    </row>
    <row r="13" spans="1:7">
      <c r="A13" s="13" t="s">
        <v>143</v>
      </c>
      <c r="B13" s="47" t="s">
        <v>144</v>
      </c>
      <c r="C13" s="52"/>
      <c r="D13" s="52"/>
      <c r="E13" s="52"/>
      <c r="F13" s="50" t="str">
        <f t="shared" si="0"/>
        <v/>
      </c>
      <c r="G13" s="50" t="str">
        <f t="shared" si="1"/>
        <v/>
      </c>
    </row>
    <row r="14" spans="1:7">
      <c r="A14" s="13" t="s">
        <v>145</v>
      </c>
      <c r="B14" s="47" t="s">
        <v>146</v>
      </c>
      <c r="C14" s="52"/>
      <c r="D14" s="52"/>
      <c r="E14" s="52"/>
      <c r="F14" s="50" t="str">
        <f t="shared" si="0"/>
        <v/>
      </c>
      <c r="G14" s="50" t="str">
        <f t="shared" si="1"/>
        <v/>
      </c>
    </row>
    <row r="15" spans="1:7">
      <c r="A15" s="13" t="s">
        <v>147</v>
      </c>
      <c r="B15" s="47" t="s">
        <v>148</v>
      </c>
      <c r="C15" s="52"/>
      <c r="D15" s="52"/>
      <c r="E15" s="52"/>
      <c r="F15" s="50" t="str">
        <f t="shared" si="0"/>
        <v/>
      </c>
      <c r="G15" s="50" t="str">
        <f t="shared" si="1"/>
        <v/>
      </c>
    </row>
    <row r="16" spans="1:7">
      <c r="A16" s="13" t="s">
        <v>149</v>
      </c>
      <c r="B16" s="47" t="s">
        <v>150</v>
      </c>
      <c r="C16" s="52"/>
      <c r="D16" s="52"/>
      <c r="E16" s="52"/>
      <c r="F16" s="50" t="str">
        <f t="shared" si="0"/>
        <v/>
      </c>
      <c r="G16" s="50" t="str">
        <f t="shared" si="1"/>
        <v/>
      </c>
    </row>
    <row r="17" spans="1:7">
      <c r="A17" s="82" t="s">
        <v>151</v>
      </c>
      <c r="B17" s="51" t="s">
        <v>152</v>
      </c>
      <c r="C17" s="50">
        <f>SUM(C18:C19)</f>
        <v>0</v>
      </c>
      <c r="D17" s="50">
        <f>SUM(D18:D19)</f>
        <v>0</v>
      </c>
      <c r="E17" s="50">
        <f>SUM(E18:E19)</f>
        <v>0</v>
      </c>
      <c r="F17" s="50" t="str">
        <f t="shared" si="0"/>
        <v/>
      </c>
      <c r="G17" s="50" t="str">
        <f t="shared" si="1"/>
        <v/>
      </c>
    </row>
    <row r="18" spans="1:7">
      <c r="A18" s="13" t="s">
        <v>153</v>
      </c>
      <c r="B18" s="53" t="s">
        <v>154</v>
      </c>
      <c r="C18" s="52"/>
      <c r="D18" s="52"/>
      <c r="E18" s="52"/>
      <c r="F18" s="50" t="str">
        <f t="shared" si="0"/>
        <v/>
      </c>
      <c r="G18" s="50" t="str">
        <f t="shared" si="1"/>
        <v/>
      </c>
    </row>
    <row r="19" spans="1:7">
      <c r="A19" s="13" t="s">
        <v>155</v>
      </c>
      <c r="B19" s="53" t="s">
        <v>156</v>
      </c>
      <c r="C19" s="52"/>
      <c r="D19" s="52"/>
      <c r="E19" s="52"/>
      <c r="F19" s="50" t="str">
        <f t="shared" si="0"/>
        <v/>
      </c>
      <c r="G19" s="50" t="str">
        <f t="shared" si="1"/>
        <v/>
      </c>
    </row>
    <row r="20" spans="1:7">
      <c r="A20" s="13" t="s">
        <v>157</v>
      </c>
      <c r="B20" s="40" t="s">
        <v>158</v>
      </c>
      <c r="C20" s="50">
        <f>SUM(C21,C25,C29)</f>
        <v>1107</v>
      </c>
      <c r="D20" s="50">
        <f>SUM(D21,D25,D29)</f>
        <v>1074</v>
      </c>
      <c r="E20" s="50">
        <f>SUM(E21,E25,E29)</f>
        <v>2233</v>
      </c>
      <c r="F20" s="50">
        <f t="shared" si="0"/>
        <v>201.7</v>
      </c>
      <c r="G20" s="50">
        <f t="shared" si="1"/>
        <v>207.9</v>
      </c>
    </row>
    <row r="21" spans="1:7">
      <c r="A21" s="13" t="s">
        <v>159</v>
      </c>
      <c r="B21" s="51" t="s">
        <v>160</v>
      </c>
      <c r="C21" s="50">
        <f>SUM(C22:C24)</f>
        <v>1107</v>
      </c>
      <c r="D21" s="50">
        <f>SUM(D22:D24)</f>
        <v>1074</v>
      </c>
      <c r="E21" s="50">
        <f>SUM(E22:E24)</f>
        <v>2233</v>
      </c>
      <c r="F21" s="50">
        <f t="shared" si="0"/>
        <v>201.7</v>
      </c>
      <c r="G21" s="50">
        <f t="shared" si="1"/>
        <v>207.9</v>
      </c>
    </row>
    <row r="22" spans="1:7">
      <c r="A22" s="13" t="s">
        <v>161</v>
      </c>
      <c r="B22" s="47" t="s">
        <v>162</v>
      </c>
      <c r="C22" s="52">
        <v>1107</v>
      </c>
      <c r="D22" s="52">
        <v>772</v>
      </c>
      <c r="E22" s="52">
        <v>2233</v>
      </c>
      <c r="F22" s="50">
        <f t="shared" si="0"/>
        <v>201.7</v>
      </c>
      <c r="G22" s="50">
        <f t="shared" si="1"/>
        <v>289.2</v>
      </c>
    </row>
    <row r="23" spans="1:7">
      <c r="A23" s="13" t="s">
        <v>163</v>
      </c>
      <c r="B23" s="47" t="s">
        <v>164</v>
      </c>
      <c r="C23" s="52"/>
      <c r="D23" s="52">
        <v>302</v>
      </c>
      <c r="E23" s="52"/>
      <c r="F23" s="50" t="str">
        <f t="shared" si="0"/>
        <v/>
      </c>
      <c r="G23" s="50">
        <f t="shared" si="1"/>
        <v>0</v>
      </c>
    </row>
    <row r="24" spans="1:7">
      <c r="A24" s="13" t="s">
        <v>165</v>
      </c>
      <c r="B24" s="47" t="s">
        <v>166</v>
      </c>
      <c r="C24" s="52"/>
      <c r="D24" s="52"/>
      <c r="E24" s="52"/>
      <c r="F24" s="50" t="str">
        <f t="shared" si="0"/>
        <v/>
      </c>
      <c r="G24" s="50" t="str">
        <f t="shared" si="1"/>
        <v/>
      </c>
    </row>
    <row r="25" spans="1:7">
      <c r="A25" s="13" t="s">
        <v>167</v>
      </c>
      <c r="B25" s="51" t="s">
        <v>168</v>
      </c>
      <c r="C25" s="50">
        <f>SUM(C26:C28)</f>
        <v>0</v>
      </c>
      <c r="D25" s="50">
        <f>SUM(D26:D28)</f>
        <v>0</v>
      </c>
      <c r="E25" s="50">
        <f>SUM(E26:E28)</f>
        <v>0</v>
      </c>
      <c r="F25" s="50" t="str">
        <f t="shared" si="0"/>
        <v/>
      </c>
      <c r="G25" s="50" t="str">
        <f t="shared" si="1"/>
        <v/>
      </c>
    </row>
    <row r="26" spans="1:7">
      <c r="A26" s="82" t="s">
        <v>169</v>
      </c>
      <c r="B26" s="47" t="s">
        <v>162</v>
      </c>
      <c r="C26" s="52"/>
      <c r="D26" s="52"/>
      <c r="E26" s="52"/>
      <c r="F26" s="50" t="str">
        <f t="shared" si="0"/>
        <v/>
      </c>
      <c r="G26" s="50" t="str">
        <f t="shared" si="1"/>
        <v/>
      </c>
    </row>
    <row r="27" spans="1:7">
      <c r="A27" s="82" t="s">
        <v>170</v>
      </c>
      <c r="B27" s="47" t="s">
        <v>164</v>
      </c>
      <c r="C27" s="52"/>
      <c r="D27" s="52"/>
      <c r="E27" s="52"/>
      <c r="F27" s="50" t="str">
        <f t="shared" si="0"/>
        <v/>
      </c>
      <c r="G27" s="50" t="str">
        <f t="shared" si="1"/>
        <v/>
      </c>
    </row>
    <row r="28" spans="1:7">
      <c r="A28" s="13" t="s">
        <v>171</v>
      </c>
      <c r="B28" s="54" t="s">
        <v>172</v>
      </c>
      <c r="C28" s="52"/>
      <c r="D28" s="52"/>
      <c r="E28" s="52"/>
      <c r="F28" s="50" t="str">
        <f t="shared" si="0"/>
        <v/>
      </c>
      <c r="G28" s="50" t="str">
        <f t="shared" si="1"/>
        <v/>
      </c>
    </row>
    <row r="29" spans="1:7">
      <c r="A29" s="13" t="s">
        <v>173</v>
      </c>
      <c r="B29" s="51" t="s">
        <v>174</v>
      </c>
      <c r="C29" s="50">
        <f>SUM(C30:C31)</f>
        <v>0</v>
      </c>
      <c r="D29" s="50">
        <f>SUM(D30:D31)</f>
        <v>0</v>
      </c>
      <c r="E29" s="50">
        <f>SUM(E30:E31)</f>
        <v>0</v>
      </c>
      <c r="F29" s="50" t="str">
        <f t="shared" si="0"/>
        <v/>
      </c>
      <c r="G29" s="50" t="str">
        <f t="shared" si="1"/>
        <v/>
      </c>
    </row>
    <row r="30" spans="1:7">
      <c r="A30" s="82" t="s">
        <v>175</v>
      </c>
      <c r="B30" s="53" t="s">
        <v>164</v>
      </c>
      <c r="C30" s="52"/>
      <c r="D30" s="52"/>
      <c r="E30" s="52"/>
      <c r="F30" s="50" t="str">
        <f t="shared" si="0"/>
        <v/>
      </c>
      <c r="G30" s="50" t="str">
        <f t="shared" si="1"/>
        <v/>
      </c>
    </row>
    <row r="31" spans="1:7">
      <c r="A31" s="13" t="s">
        <v>176</v>
      </c>
      <c r="B31" s="53" t="s">
        <v>177</v>
      </c>
      <c r="C31" s="52"/>
      <c r="D31" s="52"/>
      <c r="E31" s="52"/>
      <c r="F31" s="50" t="str">
        <f t="shared" si="0"/>
        <v/>
      </c>
      <c r="G31" s="50" t="str">
        <f t="shared" si="1"/>
        <v/>
      </c>
    </row>
    <row r="32" spans="1:7">
      <c r="A32" s="13" t="s">
        <v>178</v>
      </c>
      <c r="B32" s="40" t="s">
        <v>179</v>
      </c>
      <c r="C32" s="50">
        <f>SUM(C33,C38)</f>
        <v>0</v>
      </c>
      <c r="D32" s="50">
        <f>SUM(D33,D38)</f>
        <v>0</v>
      </c>
      <c r="E32" s="50">
        <f>SUM(E33,E38)</f>
        <v>0</v>
      </c>
      <c r="F32" s="50" t="str">
        <f t="shared" si="0"/>
        <v/>
      </c>
      <c r="G32" s="50" t="str">
        <f t="shared" si="1"/>
        <v/>
      </c>
    </row>
    <row r="33" spans="1:7">
      <c r="A33" s="13" t="s">
        <v>180</v>
      </c>
      <c r="B33" s="40" t="s">
        <v>181</v>
      </c>
      <c r="C33" s="50">
        <f>SUM(C34:C37)</f>
        <v>0</v>
      </c>
      <c r="D33" s="50">
        <f>SUM(D34:D37)</f>
        <v>0</v>
      </c>
      <c r="E33" s="50">
        <f>SUM(E34:E37)</f>
        <v>0</v>
      </c>
      <c r="F33" s="50" t="str">
        <f t="shared" si="0"/>
        <v/>
      </c>
      <c r="G33" s="50" t="str">
        <f t="shared" si="1"/>
        <v/>
      </c>
    </row>
    <row r="34" spans="1:7">
      <c r="A34" s="13" t="s">
        <v>182</v>
      </c>
      <c r="B34" s="37" t="s">
        <v>183</v>
      </c>
      <c r="C34" s="52"/>
      <c r="D34" s="52"/>
      <c r="E34" s="52"/>
      <c r="F34" s="50" t="str">
        <f t="shared" si="0"/>
        <v/>
      </c>
      <c r="G34" s="50" t="str">
        <f t="shared" si="1"/>
        <v/>
      </c>
    </row>
    <row r="35" spans="1:7">
      <c r="A35" s="13" t="s">
        <v>184</v>
      </c>
      <c r="B35" s="37" t="s">
        <v>185</v>
      </c>
      <c r="C35" s="52"/>
      <c r="D35" s="52"/>
      <c r="E35" s="52"/>
      <c r="F35" s="50" t="str">
        <f t="shared" si="0"/>
        <v/>
      </c>
      <c r="G35" s="50" t="str">
        <f t="shared" si="1"/>
        <v/>
      </c>
    </row>
    <row r="36" spans="1:7">
      <c r="A36" s="13" t="s">
        <v>186</v>
      </c>
      <c r="B36" s="37" t="s">
        <v>187</v>
      </c>
      <c r="C36" s="52"/>
      <c r="D36" s="52"/>
      <c r="E36" s="52"/>
      <c r="F36" s="50" t="str">
        <f t="shared" si="0"/>
        <v/>
      </c>
      <c r="G36" s="50" t="str">
        <f t="shared" si="1"/>
        <v/>
      </c>
    </row>
    <row r="37" spans="1:7">
      <c r="A37" s="13" t="s">
        <v>188</v>
      </c>
      <c r="B37" s="37" t="s">
        <v>189</v>
      </c>
      <c r="C37" s="52"/>
      <c r="D37" s="52"/>
      <c r="E37" s="52"/>
      <c r="F37" s="50" t="str">
        <f t="shared" si="0"/>
        <v/>
      </c>
      <c r="G37" s="50" t="str">
        <f t="shared" si="1"/>
        <v/>
      </c>
    </row>
    <row r="38" spans="1:7">
      <c r="A38" s="13" t="s">
        <v>190</v>
      </c>
      <c r="B38" s="40" t="s">
        <v>191</v>
      </c>
      <c r="C38" s="50">
        <f>SUM(C39:C42)</f>
        <v>0</v>
      </c>
      <c r="D38" s="50">
        <f>SUM(D39:D42)</f>
        <v>0</v>
      </c>
      <c r="E38" s="50">
        <f>SUM(E39:E42)</f>
        <v>0</v>
      </c>
      <c r="F38" s="50" t="str">
        <f t="shared" si="0"/>
        <v/>
      </c>
      <c r="G38" s="50" t="str">
        <f t="shared" si="1"/>
        <v/>
      </c>
    </row>
    <row r="39" spans="1:7">
      <c r="A39" s="13" t="s">
        <v>192</v>
      </c>
      <c r="B39" s="37" t="s">
        <v>193</v>
      </c>
      <c r="C39" s="52"/>
      <c r="D39" s="52"/>
      <c r="E39" s="52"/>
      <c r="F39" s="50" t="str">
        <f t="shared" si="0"/>
        <v/>
      </c>
      <c r="G39" s="50" t="str">
        <f t="shared" si="1"/>
        <v/>
      </c>
    </row>
    <row r="40" spans="1:7">
      <c r="A40" s="13" t="s">
        <v>194</v>
      </c>
      <c r="B40" s="37" t="s">
        <v>195</v>
      </c>
      <c r="C40" s="52"/>
      <c r="D40" s="52"/>
      <c r="E40" s="52"/>
      <c r="F40" s="50" t="str">
        <f t="shared" si="0"/>
        <v/>
      </c>
      <c r="G40" s="50" t="str">
        <f t="shared" si="1"/>
        <v/>
      </c>
    </row>
    <row r="41" spans="1:7">
      <c r="A41" s="13" t="s">
        <v>196</v>
      </c>
      <c r="B41" s="37" t="s">
        <v>197</v>
      </c>
      <c r="C41" s="52"/>
      <c r="D41" s="52"/>
      <c r="E41" s="52"/>
      <c r="F41" s="50" t="str">
        <f t="shared" si="0"/>
        <v/>
      </c>
      <c r="G41" s="50" t="str">
        <f t="shared" si="1"/>
        <v/>
      </c>
    </row>
    <row r="42" spans="1:7">
      <c r="A42" s="13" t="s">
        <v>198</v>
      </c>
      <c r="B42" s="37" t="s">
        <v>199</v>
      </c>
      <c r="C42" s="52"/>
      <c r="D42" s="52"/>
      <c r="E42" s="52"/>
      <c r="F42" s="50" t="str">
        <f t="shared" si="0"/>
        <v/>
      </c>
      <c r="G42" s="50" t="str">
        <f t="shared" si="1"/>
        <v/>
      </c>
    </row>
    <row r="43" spans="1:7">
      <c r="A43" s="13" t="s">
        <v>200</v>
      </c>
      <c r="B43" s="40" t="s">
        <v>201</v>
      </c>
      <c r="C43" s="50">
        <f>SUM(C44,C60,C64,C65,C71,C75,C79,C83,C89,C92)</f>
        <v>43334</v>
      </c>
      <c r="D43" s="50">
        <f>SUM(D44,D60,D64,D65,D71,D75,D79,D83,D89,D92)</f>
        <v>190937</v>
      </c>
      <c r="E43" s="50">
        <f>SUM(E44,E60,E64,E65,E71,E75,E79,E83,E89,E92)</f>
        <v>88228</v>
      </c>
      <c r="F43" s="50">
        <f t="shared" si="0"/>
        <v>203.6</v>
      </c>
      <c r="G43" s="50">
        <f t="shared" si="1"/>
        <v>46.2</v>
      </c>
    </row>
    <row r="44" spans="1:7">
      <c r="A44" s="13" t="s">
        <v>202</v>
      </c>
      <c r="B44" s="40" t="s">
        <v>203</v>
      </c>
      <c r="C44" s="50">
        <f>SUM(C45:C59)</f>
        <v>32084</v>
      </c>
      <c r="D44" s="50">
        <f>SUM(D45:D59)</f>
        <v>77350</v>
      </c>
      <c r="E44" s="50">
        <f>SUM(E45:E59)</f>
        <v>78446</v>
      </c>
      <c r="F44" s="50">
        <f t="shared" si="0"/>
        <v>244.5</v>
      </c>
      <c r="G44" s="50">
        <f t="shared" si="1"/>
        <v>101.4</v>
      </c>
    </row>
    <row r="45" spans="1:7">
      <c r="A45" s="13" t="s">
        <v>204</v>
      </c>
      <c r="B45" s="54" t="s">
        <v>205</v>
      </c>
      <c r="C45" s="52">
        <v>32084</v>
      </c>
      <c r="D45" s="52">
        <v>25495</v>
      </c>
      <c r="E45" s="52">
        <v>50090</v>
      </c>
      <c r="F45" s="50">
        <f t="shared" si="0"/>
        <v>156.1</v>
      </c>
      <c r="G45" s="50">
        <f t="shared" si="1"/>
        <v>196.5</v>
      </c>
    </row>
    <row r="46" spans="1:7">
      <c r="A46" s="13" t="s">
        <v>206</v>
      </c>
      <c r="B46" s="54" t="s">
        <v>207</v>
      </c>
      <c r="C46" s="52"/>
      <c r="D46" s="52">
        <v>22249</v>
      </c>
      <c r="E46" s="52"/>
      <c r="F46" s="50" t="str">
        <f t="shared" si="0"/>
        <v/>
      </c>
      <c r="G46" s="50">
        <f t="shared" si="1"/>
        <v>0</v>
      </c>
    </row>
    <row r="47" spans="1:7">
      <c r="A47" s="13" t="s">
        <v>208</v>
      </c>
      <c r="B47" s="54" t="s">
        <v>209</v>
      </c>
      <c r="C47" s="52"/>
      <c r="D47" s="52">
        <v>760</v>
      </c>
      <c r="E47" s="52"/>
      <c r="F47" s="50" t="str">
        <f t="shared" si="0"/>
        <v/>
      </c>
      <c r="G47" s="50">
        <f t="shared" si="1"/>
        <v>0</v>
      </c>
    </row>
    <row r="48" spans="1:7">
      <c r="A48" s="13" t="s">
        <v>210</v>
      </c>
      <c r="B48" s="54" t="s">
        <v>211</v>
      </c>
      <c r="C48" s="52"/>
      <c r="D48" s="52">
        <v>7665</v>
      </c>
      <c r="E48" s="52">
        <v>12856</v>
      </c>
      <c r="F48" s="50" t="str">
        <f t="shared" si="0"/>
        <v/>
      </c>
      <c r="G48" s="50">
        <f t="shared" si="1"/>
        <v>167.7</v>
      </c>
    </row>
    <row r="49" spans="1:7">
      <c r="A49" s="13" t="s">
        <v>212</v>
      </c>
      <c r="B49" s="54" t="s">
        <v>213</v>
      </c>
      <c r="C49" s="52"/>
      <c r="D49" s="52">
        <v>4813</v>
      </c>
      <c r="E49" s="52"/>
      <c r="F49" s="50" t="str">
        <f t="shared" si="0"/>
        <v/>
      </c>
      <c r="G49" s="50">
        <f t="shared" si="1"/>
        <v>0</v>
      </c>
    </row>
    <row r="50" spans="1:7">
      <c r="A50" s="13" t="s">
        <v>214</v>
      </c>
      <c r="B50" s="54" t="s">
        <v>215</v>
      </c>
      <c r="C50" s="52"/>
      <c r="D50" s="52"/>
      <c r="E50" s="52"/>
      <c r="F50" s="50" t="str">
        <f t="shared" si="0"/>
        <v/>
      </c>
      <c r="G50" s="50" t="str">
        <f t="shared" si="1"/>
        <v/>
      </c>
    </row>
    <row r="51" spans="1:7">
      <c r="A51" s="13" t="s">
        <v>216</v>
      </c>
      <c r="B51" s="54" t="s">
        <v>217</v>
      </c>
      <c r="C51" s="52"/>
      <c r="D51" s="52"/>
      <c r="E51" s="52"/>
      <c r="F51" s="50" t="str">
        <f t="shared" si="0"/>
        <v/>
      </c>
      <c r="G51" s="50" t="str">
        <f t="shared" si="1"/>
        <v/>
      </c>
    </row>
    <row r="52" spans="1:7">
      <c r="A52" s="13" t="s">
        <v>218</v>
      </c>
      <c r="B52" s="54" t="s">
        <v>219</v>
      </c>
      <c r="C52" s="52"/>
      <c r="D52" s="52"/>
      <c r="E52" s="52"/>
      <c r="F52" s="50" t="str">
        <f t="shared" si="0"/>
        <v/>
      </c>
      <c r="G52" s="50" t="str">
        <f t="shared" si="1"/>
        <v/>
      </c>
    </row>
    <row r="53" spans="1:7">
      <c r="A53" s="13" t="s">
        <v>220</v>
      </c>
      <c r="B53" s="54" t="s">
        <v>221</v>
      </c>
      <c r="C53" s="52"/>
      <c r="D53" s="52">
        <v>3092</v>
      </c>
      <c r="E53" s="52">
        <v>11500</v>
      </c>
      <c r="F53" s="50" t="str">
        <f t="shared" si="0"/>
        <v/>
      </c>
      <c r="G53" s="50">
        <f t="shared" si="1"/>
        <v>371.9</v>
      </c>
    </row>
    <row r="54" spans="1:7">
      <c r="A54" s="13" t="s">
        <v>222</v>
      </c>
      <c r="B54" s="54" t="s">
        <v>223</v>
      </c>
      <c r="C54" s="52"/>
      <c r="D54" s="52"/>
      <c r="E54" s="52"/>
      <c r="F54" s="50" t="str">
        <f t="shared" si="0"/>
        <v/>
      </c>
      <c r="G54" s="50" t="str">
        <f t="shared" si="1"/>
        <v/>
      </c>
    </row>
    <row r="55" spans="1:7">
      <c r="A55" s="13" t="s">
        <v>224</v>
      </c>
      <c r="B55" s="54" t="s">
        <v>225</v>
      </c>
      <c r="C55" s="52"/>
      <c r="D55" s="52"/>
      <c r="E55" s="52"/>
      <c r="F55" s="50" t="str">
        <f t="shared" si="0"/>
        <v/>
      </c>
      <c r="G55" s="50" t="str">
        <f t="shared" si="1"/>
        <v/>
      </c>
    </row>
    <row r="56" spans="1:7">
      <c r="A56" s="13" t="s">
        <v>226</v>
      </c>
      <c r="B56" s="54" t="s">
        <v>227</v>
      </c>
      <c r="C56" s="52"/>
      <c r="D56" s="52">
        <v>8393</v>
      </c>
      <c r="E56" s="52"/>
      <c r="F56" s="50" t="str">
        <f t="shared" si="0"/>
        <v/>
      </c>
      <c r="G56" s="50">
        <f t="shared" si="1"/>
        <v>0</v>
      </c>
    </row>
    <row r="57" spans="1:7">
      <c r="A57" s="82" t="s">
        <v>228</v>
      </c>
      <c r="B57" s="55" t="s">
        <v>229</v>
      </c>
      <c r="C57" s="52"/>
      <c r="D57" s="52"/>
      <c r="E57" s="52"/>
      <c r="F57" s="50" t="str">
        <f t="shared" si="0"/>
        <v/>
      </c>
      <c r="G57" s="50" t="str">
        <f t="shared" si="1"/>
        <v/>
      </c>
    </row>
    <row r="58" spans="1:7">
      <c r="A58" s="82" t="s">
        <v>230</v>
      </c>
      <c r="B58" s="55" t="s">
        <v>231</v>
      </c>
      <c r="C58" s="52"/>
      <c r="D58" s="52">
        <v>2567</v>
      </c>
      <c r="E58" s="52">
        <v>4000</v>
      </c>
      <c r="F58" s="50" t="str">
        <f t="shared" si="0"/>
        <v/>
      </c>
      <c r="G58" s="50">
        <f t="shared" si="1"/>
        <v>155.8</v>
      </c>
    </row>
    <row r="59" spans="1:7">
      <c r="A59" s="82" t="s">
        <v>232</v>
      </c>
      <c r="B59" s="55" t="s">
        <v>233</v>
      </c>
      <c r="C59" s="52"/>
      <c r="D59" s="52">
        <v>2316</v>
      </c>
      <c r="E59" s="52"/>
      <c r="F59" s="50" t="str">
        <f t="shared" si="0"/>
        <v/>
      </c>
      <c r="G59" s="50">
        <f t="shared" si="1"/>
        <v>0</v>
      </c>
    </row>
    <row r="60" spans="1:7">
      <c r="A60" s="13" t="s">
        <v>234</v>
      </c>
      <c r="B60" s="40" t="s">
        <v>235</v>
      </c>
      <c r="C60" s="50">
        <f>SUM(C61:C63)</f>
        <v>800</v>
      </c>
      <c r="D60" s="50">
        <f>SUM(D61:D63)</f>
        <v>289</v>
      </c>
      <c r="E60" s="50">
        <f>SUM(E61:E63)</f>
        <v>0</v>
      </c>
      <c r="F60" s="50">
        <f t="shared" si="0"/>
        <v>0</v>
      </c>
      <c r="G60" s="50">
        <f t="shared" si="1"/>
        <v>0</v>
      </c>
    </row>
    <row r="61" spans="1:7">
      <c r="A61" s="82" t="s">
        <v>236</v>
      </c>
      <c r="B61" s="54" t="s">
        <v>205</v>
      </c>
      <c r="C61" s="52">
        <v>800</v>
      </c>
      <c r="D61" s="52">
        <v>196</v>
      </c>
      <c r="E61" s="52"/>
      <c r="F61" s="50">
        <f t="shared" si="0"/>
        <v>0</v>
      </c>
      <c r="G61" s="50">
        <f t="shared" si="1"/>
        <v>0</v>
      </c>
    </row>
    <row r="62" spans="1:7">
      <c r="A62" s="82" t="s">
        <v>237</v>
      </c>
      <c r="B62" s="54" t="s">
        <v>207</v>
      </c>
      <c r="C62" s="52"/>
      <c r="D62" s="52"/>
      <c r="E62" s="52"/>
      <c r="F62" s="50" t="str">
        <f t="shared" si="0"/>
        <v/>
      </c>
      <c r="G62" s="50" t="str">
        <f t="shared" si="1"/>
        <v/>
      </c>
    </row>
    <row r="63" spans="1:7">
      <c r="A63" s="13" t="s">
        <v>238</v>
      </c>
      <c r="B63" s="54" t="s">
        <v>239</v>
      </c>
      <c r="C63" s="52"/>
      <c r="D63" s="52">
        <v>93</v>
      </c>
      <c r="E63" s="52"/>
      <c r="F63" s="50" t="str">
        <f t="shared" si="0"/>
        <v/>
      </c>
      <c r="G63" s="50">
        <f t="shared" si="1"/>
        <v>0</v>
      </c>
    </row>
    <row r="64" spans="1:7">
      <c r="A64" s="13" t="s">
        <v>240</v>
      </c>
      <c r="B64" s="56" t="s">
        <v>241</v>
      </c>
      <c r="C64" s="57">
        <v>500</v>
      </c>
      <c r="D64" s="58">
        <v>151</v>
      </c>
      <c r="E64" s="58">
        <v>2</v>
      </c>
      <c r="F64" s="50">
        <f t="shared" si="0"/>
        <v>0.4</v>
      </c>
      <c r="G64" s="50">
        <f t="shared" si="1"/>
        <v>1.3</v>
      </c>
    </row>
    <row r="65" spans="1:7">
      <c r="A65" s="13" t="s">
        <v>242</v>
      </c>
      <c r="B65" s="40" t="s">
        <v>243</v>
      </c>
      <c r="C65" s="50">
        <f>SUM(C66:C70)</f>
        <v>9000</v>
      </c>
      <c r="D65" s="50">
        <f>SUM(D66:D70)</f>
        <v>4097</v>
      </c>
      <c r="E65" s="50">
        <f>SUM(E66:E70)</f>
        <v>0</v>
      </c>
      <c r="F65" s="50">
        <f t="shared" si="0"/>
        <v>0</v>
      </c>
      <c r="G65" s="50">
        <f t="shared" si="1"/>
        <v>0</v>
      </c>
    </row>
    <row r="66" spans="1:7">
      <c r="A66" s="13" t="s">
        <v>244</v>
      </c>
      <c r="B66" s="54" t="s">
        <v>245</v>
      </c>
      <c r="C66" s="52"/>
      <c r="D66" s="52">
        <v>33</v>
      </c>
      <c r="E66" s="52"/>
      <c r="F66" s="50" t="str">
        <f t="shared" si="0"/>
        <v/>
      </c>
      <c r="G66" s="50">
        <f t="shared" si="1"/>
        <v>0</v>
      </c>
    </row>
    <row r="67" spans="1:7">
      <c r="A67" s="13" t="s">
        <v>246</v>
      </c>
      <c r="B67" s="54" t="s">
        <v>247</v>
      </c>
      <c r="C67" s="52">
        <v>3587</v>
      </c>
      <c r="D67" s="52">
        <v>2776</v>
      </c>
      <c r="E67" s="52"/>
      <c r="F67" s="50">
        <f t="shared" si="0"/>
        <v>0</v>
      </c>
      <c r="G67" s="50">
        <f t="shared" si="1"/>
        <v>0</v>
      </c>
    </row>
    <row r="68" spans="1:7">
      <c r="A68" s="13" t="s">
        <v>248</v>
      </c>
      <c r="B68" s="54" t="s">
        <v>249</v>
      </c>
      <c r="C68" s="52"/>
      <c r="D68" s="52"/>
      <c r="E68" s="52"/>
      <c r="F68" s="50" t="str">
        <f t="shared" ref="F68:F131" si="2">IF(C68=0,"",ROUND(E68/C68*100,1))</f>
        <v/>
      </c>
      <c r="G68" s="50" t="str">
        <f t="shared" ref="G68:G131" si="3">IF(D68=0,"",ROUND(E68/D68*100,1))</f>
        <v/>
      </c>
    </row>
    <row r="69" spans="1:7">
      <c r="A69" s="13" t="s">
        <v>250</v>
      </c>
      <c r="B69" s="54" t="s">
        <v>251</v>
      </c>
      <c r="C69" s="52"/>
      <c r="D69" s="52"/>
      <c r="E69" s="52"/>
      <c r="F69" s="50" t="str">
        <f t="shared" si="2"/>
        <v/>
      </c>
      <c r="G69" s="50" t="str">
        <f t="shared" si="3"/>
        <v/>
      </c>
    </row>
    <row r="70" spans="1:7">
      <c r="A70" s="13" t="s">
        <v>252</v>
      </c>
      <c r="B70" s="54" t="s">
        <v>253</v>
      </c>
      <c r="C70" s="52">
        <v>5413</v>
      </c>
      <c r="D70" s="52">
        <v>1288</v>
      </c>
      <c r="E70" s="52"/>
      <c r="F70" s="50">
        <f t="shared" si="2"/>
        <v>0</v>
      </c>
      <c r="G70" s="50">
        <f t="shared" si="3"/>
        <v>0</v>
      </c>
    </row>
    <row r="71" spans="1:7">
      <c r="A71" s="13" t="s">
        <v>254</v>
      </c>
      <c r="B71" s="40" t="s">
        <v>255</v>
      </c>
      <c r="C71" s="50">
        <f>SUM(C72:C74)</f>
        <v>950</v>
      </c>
      <c r="D71" s="50">
        <f>SUM(D72:D74)</f>
        <v>950</v>
      </c>
      <c r="E71" s="50">
        <f>SUM(E72:E74)</f>
        <v>980</v>
      </c>
      <c r="F71" s="50">
        <f t="shared" si="2"/>
        <v>103.2</v>
      </c>
      <c r="G71" s="50">
        <f t="shared" si="3"/>
        <v>103.2</v>
      </c>
    </row>
    <row r="72" spans="1:7">
      <c r="A72" s="13" t="s">
        <v>256</v>
      </c>
      <c r="B72" s="37" t="s">
        <v>257</v>
      </c>
      <c r="C72" s="52"/>
      <c r="D72" s="52">
        <v>556</v>
      </c>
      <c r="E72" s="52"/>
      <c r="F72" s="50" t="str">
        <f t="shared" si="2"/>
        <v/>
      </c>
      <c r="G72" s="50">
        <f t="shared" si="3"/>
        <v>0</v>
      </c>
    </row>
    <row r="73" spans="1:7">
      <c r="A73" s="13" t="s">
        <v>258</v>
      </c>
      <c r="B73" s="37" t="s">
        <v>259</v>
      </c>
      <c r="C73" s="52"/>
      <c r="D73" s="52"/>
      <c r="E73" s="52"/>
      <c r="F73" s="50" t="str">
        <f t="shared" si="2"/>
        <v/>
      </c>
      <c r="G73" s="50" t="str">
        <f t="shared" si="3"/>
        <v/>
      </c>
    </row>
    <row r="74" spans="1:7">
      <c r="A74" s="13" t="s">
        <v>260</v>
      </c>
      <c r="B74" s="37" t="s">
        <v>261</v>
      </c>
      <c r="C74" s="52">
        <v>950</v>
      </c>
      <c r="D74" s="52">
        <v>394</v>
      </c>
      <c r="E74" s="52">
        <v>980</v>
      </c>
      <c r="F74" s="50">
        <f t="shared" si="2"/>
        <v>103.2</v>
      </c>
      <c r="G74" s="50">
        <f t="shared" si="3"/>
        <v>248.7</v>
      </c>
    </row>
    <row r="75" spans="1:7">
      <c r="A75" s="13" t="s">
        <v>262</v>
      </c>
      <c r="B75" s="40" t="s">
        <v>263</v>
      </c>
      <c r="C75" s="50">
        <f>SUM(C76:C78)</f>
        <v>0</v>
      </c>
      <c r="D75" s="50">
        <f>SUM(D76:D78)</f>
        <v>0</v>
      </c>
      <c r="E75" s="50">
        <f>SUM(E76:E78)</f>
        <v>0</v>
      </c>
      <c r="F75" s="50" t="str">
        <f t="shared" si="2"/>
        <v/>
      </c>
      <c r="G75" s="50" t="str">
        <f t="shared" si="3"/>
        <v/>
      </c>
    </row>
    <row r="76" spans="1:7">
      <c r="A76" s="82" t="s">
        <v>264</v>
      </c>
      <c r="B76" s="53" t="s">
        <v>205</v>
      </c>
      <c r="C76" s="52"/>
      <c r="D76" s="52"/>
      <c r="E76" s="52"/>
      <c r="F76" s="50" t="str">
        <f t="shared" si="2"/>
        <v/>
      </c>
      <c r="G76" s="50" t="str">
        <f t="shared" si="3"/>
        <v/>
      </c>
    </row>
    <row r="77" spans="1:7">
      <c r="A77" s="82" t="s">
        <v>265</v>
      </c>
      <c r="B77" s="53" t="s">
        <v>207</v>
      </c>
      <c r="C77" s="52"/>
      <c r="D77" s="52"/>
      <c r="E77" s="52"/>
      <c r="F77" s="50" t="str">
        <f t="shared" si="2"/>
        <v/>
      </c>
      <c r="G77" s="50" t="str">
        <f t="shared" si="3"/>
        <v/>
      </c>
    </row>
    <row r="78" spans="1:7">
      <c r="A78" s="13" t="s">
        <v>266</v>
      </c>
      <c r="B78" s="53" t="s">
        <v>267</v>
      </c>
      <c r="C78" s="52"/>
      <c r="D78" s="52"/>
      <c r="E78" s="52"/>
      <c r="F78" s="50" t="str">
        <f t="shared" si="2"/>
        <v/>
      </c>
      <c r="G78" s="50" t="str">
        <f t="shared" si="3"/>
        <v/>
      </c>
    </row>
    <row r="79" spans="1:7">
      <c r="A79" s="13" t="s">
        <v>268</v>
      </c>
      <c r="B79" s="40" t="s">
        <v>269</v>
      </c>
      <c r="C79" s="50">
        <f>SUM(C80:C82)</f>
        <v>0</v>
      </c>
      <c r="D79" s="50">
        <f>SUM(D80:D82)</f>
        <v>108100</v>
      </c>
      <c r="E79" s="50">
        <f>SUM(E80:E82)</f>
        <v>0</v>
      </c>
      <c r="F79" s="50" t="str">
        <f t="shared" si="2"/>
        <v/>
      </c>
      <c r="G79" s="50">
        <f t="shared" si="3"/>
        <v>0</v>
      </c>
    </row>
    <row r="80" spans="1:7">
      <c r="A80" s="82" t="s">
        <v>270</v>
      </c>
      <c r="B80" s="53" t="s">
        <v>205</v>
      </c>
      <c r="C80" s="52"/>
      <c r="D80" s="52"/>
      <c r="E80" s="52"/>
      <c r="F80" s="50" t="str">
        <f t="shared" si="2"/>
        <v/>
      </c>
      <c r="G80" s="50" t="str">
        <f t="shared" si="3"/>
        <v/>
      </c>
    </row>
    <row r="81" spans="1:7">
      <c r="A81" s="82" t="s">
        <v>271</v>
      </c>
      <c r="B81" s="53" t="s">
        <v>207</v>
      </c>
      <c r="C81" s="52"/>
      <c r="D81" s="52"/>
      <c r="E81" s="52"/>
      <c r="F81" s="50" t="str">
        <f t="shared" si="2"/>
        <v/>
      </c>
      <c r="G81" s="50" t="str">
        <f t="shared" si="3"/>
        <v/>
      </c>
    </row>
    <row r="82" spans="1:7">
      <c r="A82" s="13" t="s">
        <v>272</v>
      </c>
      <c r="B82" s="53" t="s">
        <v>273</v>
      </c>
      <c r="C82" s="52"/>
      <c r="D82" s="52">
        <v>108100</v>
      </c>
      <c r="E82" s="52"/>
      <c r="F82" s="50" t="str">
        <f t="shared" si="2"/>
        <v/>
      </c>
      <c r="G82" s="50">
        <f t="shared" si="3"/>
        <v>0</v>
      </c>
    </row>
    <row r="83" spans="1:7">
      <c r="A83" s="13" t="s">
        <v>274</v>
      </c>
      <c r="B83" s="40" t="s">
        <v>275</v>
      </c>
      <c r="C83" s="50">
        <f>SUM(C84:C88)</f>
        <v>0</v>
      </c>
      <c r="D83" s="50">
        <f>SUM(D84:D88)</f>
        <v>0</v>
      </c>
      <c r="E83" s="50">
        <f>SUM(E84:E88)</f>
        <v>8800</v>
      </c>
      <c r="F83" s="50" t="str">
        <f t="shared" si="2"/>
        <v/>
      </c>
      <c r="G83" s="50" t="str">
        <f t="shared" si="3"/>
        <v/>
      </c>
    </row>
    <row r="84" spans="1:7">
      <c r="A84" s="82" t="s">
        <v>276</v>
      </c>
      <c r="B84" s="53" t="s">
        <v>245</v>
      </c>
      <c r="C84" s="52"/>
      <c r="D84" s="52"/>
      <c r="E84" s="52"/>
      <c r="F84" s="50" t="str">
        <f t="shared" si="2"/>
        <v/>
      </c>
      <c r="G84" s="50" t="str">
        <f t="shared" si="3"/>
        <v/>
      </c>
    </row>
    <row r="85" spans="1:7">
      <c r="A85" s="82" t="s">
        <v>277</v>
      </c>
      <c r="B85" s="53" t="s">
        <v>247</v>
      </c>
      <c r="C85" s="52"/>
      <c r="D85" s="52"/>
      <c r="E85" s="52">
        <v>4381</v>
      </c>
      <c r="F85" s="50" t="str">
        <f t="shared" si="2"/>
        <v/>
      </c>
      <c r="G85" s="50" t="str">
        <f t="shared" si="3"/>
        <v/>
      </c>
    </row>
    <row r="86" spans="1:7">
      <c r="A86" s="82" t="s">
        <v>278</v>
      </c>
      <c r="B86" s="53" t="s">
        <v>249</v>
      </c>
      <c r="C86" s="52"/>
      <c r="D86" s="52"/>
      <c r="E86" s="52"/>
      <c r="F86" s="50" t="str">
        <f t="shared" si="2"/>
        <v/>
      </c>
      <c r="G86" s="50" t="str">
        <f t="shared" si="3"/>
        <v/>
      </c>
    </row>
    <row r="87" spans="1:7">
      <c r="A87" s="82" t="s">
        <v>279</v>
      </c>
      <c r="B87" s="53" t="s">
        <v>251</v>
      </c>
      <c r="C87" s="52"/>
      <c r="D87" s="52"/>
      <c r="E87" s="52"/>
      <c r="F87" s="50" t="str">
        <f t="shared" si="2"/>
        <v/>
      </c>
      <c r="G87" s="50" t="str">
        <f t="shared" si="3"/>
        <v/>
      </c>
    </row>
    <row r="88" spans="1:7">
      <c r="A88" s="13" t="s">
        <v>280</v>
      </c>
      <c r="B88" s="53" t="s">
        <v>281</v>
      </c>
      <c r="C88" s="52"/>
      <c r="D88" s="52"/>
      <c r="E88" s="52">
        <v>4419</v>
      </c>
      <c r="F88" s="50" t="str">
        <f t="shared" si="2"/>
        <v/>
      </c>
      <c r="G88" s="50" t="str">
        <f t="shared" si="3"/>
        <v/>
      </c>
    </row>
    <row r="89" spans="1:7">
      <c r="A89" s="13" t="s">
        <v>282</v>
      </c>
      <c r="B89" s="40" t="s">
        <v>283</v>
      </c>
      <c r="C89" s="50">
        <f>SUM(C90:C91)</f>
        <v>0</v>
      </c>
      <c r="D89" s="50">
        <f>SUM(D90:D91)</f>
        <v>0</v>
      </c>
      <c r="E89" s="50">
        <f>SUM(E90:E91)</f>
        <v>0</v>
      </c>
      <c r="F89" s="50" t="str">
        <f t="shared" si="2"/>
        <v/>
      </c>
      <c r="G89" s="50" t="str">
        <f t="shared" si="3"/>
        <v/>
      </c>
    </row>
    <row r="90" spans="1:7">
      <c r="A90" s="82" t="s">
        <v>284</v>
      </c>
      <c r="B90" s="53" t="s">
        <v>257</v>
      </c>
      <c r="C90" s="52"/>
      <c r="D90" s="52"/>
      <c r="E90" s="52"/>
      <c r="F90" s="50" t="str">
        <f t="shared" si="2"/>
        <v/>
      </c>
      <c r="G90" s="50" t="str">
        <f t="shared" si="3"/>
        <v/>
      </c>
    </row>
    <row r="91" spans="1:7">
      <c r="A91" s="13" t="s">
        <v>285</v>
      </c>
      <c r="B91" s="53" t="s">
        <v>286</v>
      </c>
      <c r="C91" s="52"/>
      <c r="D91" s="52"/>
      <c r="E91" s="52"/>
      <c r="F91" s="50" t="str">
        <f t="shared" si="2"/>
        <v/>
      </c>
      <c r="G91" s="50" t="str">
        <f t="shared" si="3"/>
        <v/>
      </c>
    </row>
    <row r="92" spans="1:7">
      <c r="A92" s="13" t="s">
        <v>287</v>
      </c>
      <c r="B92" s="59" t="s">
        <v>288</v>
      </c>
      <c r="C92" s="50">
        <f>SUM(C93:C100)</f>
        <v>0</v>
      </c>
      <c r="D92" s="50">
        <f>SUM(D93:D100)</f>
        <v>0</v>
      </c>
      <c r="E92" s="50">
        <f>SUM(E93:E100)</f>
        <v>0</v>
      </c>
      <c r="F92" s="50" t="str">
        <f t="shared" si="2"/>
        <v/>
      </c>
      <c r="G92" s="50" t="str">
        <f t="shared" si="3"/>
        <v/>
      </c>
    </row>
    <row r="93" spans="1:7">
      <c r="A93" s="82" t="s">
        <v>289</v>
      </c>
      <c r="B93" s="53" t="s">
        <v>205</v>
      </c>
      <c r="C93" s="52"/>
      <c r="D93" s="52"/>
      <c r="E93" s="52"/>
      <c r="F93" s="50" t="str">
        <f t="shared" si="2"/>
        <v/>
      </c>
      <c r="G93" s="50" t="str">
        <f t="shared" si="3"/>
        <v/>
      </c>
    </row>
    <row r="94" spans="1:7">
      <c r="A94" s="82" t="s">
        <v>290</v>
      </c>
      <c r="B94" s="53" t="s">
        <v>207</v>
      </c>
      <c r="C94" s="52"/>
      <c r="D94" s="52"/>
      <c r="E94" s="52"/>
      <c r="F94" s="50" t="str">
        <f t="shared" si="2"/>
        <v/>
      </c>
      <c r="G94" s="50" t="str">
        <f t="shared" si="3"/>
        <v/>
      </c>
    </row>
    <row r="95" spans="1:7">
      <c r="A95" s="82" t="s">
        <v>291</v>
      </c>
      <c r="B95" s="53" t="s">
        <v>209</v>
      </c>
      <c r="C95" s="52"/>
      <c r="D95" s="52"/>
      <c r="E95" s="52"/>
      <c r="F95" s="50" t="str">
        <f t="shared" si="2"/>
        <v/>
      </c>
      <c r="G95" s="50" t="str">
        <f t="shared" si="3"/>
        <v/>
      </c>
    </row>
    <row r="96" spans="1:7">
      <c r="A96" s="82" t="s">
        <v>292</v>
      </c>
      <c r="B96" s="53" t="s">
        <v>211</v>
      </c>
      <c r="C96" s="52"/>
      <c r="D96" s="52"/>
      <c r="E96" s="52"/>
      <c r="F96" s="50" t="str">
        <f t="shared" si="2"/>
        <v/>
      </c>
      <c r="G96" s="50" t="str">
        <f t="shared" si="3"/>
        <v/>
      </c>
    </row>
    <row r="97" spans="1:7">
      <c r="A97" s="82" t="s">
        <v>293</v>
      </c>
      <c r="B97" s="53" t="s">
        <v>217</v>
      </c>
      <c r="C97" s="52"/>
      <c r="D97" s="52"/>
      <c r="E97" s="52"/>
      <c r="F97" s="50" t="str">
        <f t="shared" si="2"/>
        <v/>
      </c>
      <c r="G97" s="50" t="str">
        <f t="shared" si="3"/>
        <v/>
      </c>
    </row>
    <row r="98" spans="1:7">
      <c r="A98" s="82" t="s">
        <v>294</v>
      </c>
      <c r="B98" s="53" t="s">
        <v>221</v>
      </c>
      <c r="C98" s="52"/>
      <c r="D98" s="52"/>
      <c r="E98" s="52"/>
      <c r="F98" s="50" t="str">
        <f t="shared" si="2"/>
        <v/>
      </c>
      <c r="G98" s="50" t="str">
        <f t="shared" si="3"/>
        <v/>
      </c>
    </row>
    <row r="99" spans="1:7">
      <c r="A99" s="82" t="s">
        <v>295</v>
      </c>
      <c r="B99" s="53" t="s">
        <v>223</v>
      </c>
      <c r="C99" s="52"/>
      <c r="D99" s="52"/>
      <c r="E99" s="52"/>
      <c r="F99" s="50" t="str">
        <f t="shared" si="2"/>
        <v/>
      </c>
      <c r="G99" s="50" t="str">
        <f t="shared" si="3"/>
        <v/>
      </c>
    </row>
    <row r="100" spans="1:7">
      <c r="A100" s="13" t="s">
        <v>296</v>
      </c>
      <c r="B100" s="53" t="s">
        <v>297</v>
      </c>
      <c r="C100" s="52"/>
      <c r="D100" s="52"/>
      <c r="E100" s="52"/>
      <c r="F100" s="50" t="str">
        <f t="shared" si="2"/>
        <v/>
      </c>
      <c r="G100" s="50" t="str">
        <f t="shared" si="3"/>
        <v/>
      </c>
    </row>
    <row r="101" spans="1:7">
      <c r="A101" s="13" t="s">
        <v>298</v>
      </c>
      <c r="B101" s="40" t="s">
        <v>299</v>
      </c>
      <c r="C101" s="50">
        <f>SUM(C102,C107,C112)</f>
        <v>61</v>
      </c>
      <c r="D101" s="50">
        <f>SUM(D102,D107,D112)</f>
        <v>61</v>
      </c>
      <c r="E101" s="50">
        <f>SUM(E102,E107,E112)</f>
        <v>58</v>
      </c>
      <c r="F101" s="50">
        <f t="shared" si="2"/>
        <v>95.1</v>
      </c>
      <c r="G101" s="50">
        <f t="shared" si="3"/>
        <v>95.1</v>
      </c>
    </row>
    <row r="102" spans="1:7">
      <c r="A102" s="13" t="s">
        <v>300</v>
      </c>
      <c r="B102" s="60" t="s">
        <v>301</v>
      </c>
      <c r="C102" s="50">
        <f>SUM(C103:C106)</f>
        <v>61</v>
      </c>
      <c r="D102" s="50">
        <f>SUM(D103:D106)</f>
        <v>61</v>
      </c>
      <c r="E102" s="50">
        <f>SUM(E103:E106)</f>
        <v>58</v>
      </c>
      <c r="F102" s="50">
        <f t="shared" si="2"/>
        <v>95.1</v>
      </c>
      <c r="G102" s="50">
        <f t="shared" si="3"/>
        <v>95.1</v>
      </c>
    </row>
    <row r="103" spans="1:7">
      <c r="A103" s="82" t="s">
        <v>302</v>
      </c>
      <c r="B103" s="54" t="s">
        <v>164</v>
      </c>
      <c r="C103" s="52">
        <v>61</v>
      </c>
      <c r="D103" s="52">
        <v>61</v>
      </c>
      <c r="E103" s="52">
        <v>58</v>
      </c>
      <c r="F103" s="50">
        <f t="shared" si="2"/>
        <v>95.1</v>
      </c>
      <c r="G103" s="50">
        <f t="shared" si="3"/>
        <v>95.1</v>
      </c>
    </row>
    <row r="104" spans="1:7">
      <c r="A104" s="82" t="s">
        <v>303</v>
      </c>
      <c r="B104" s="54" t="s">
        <v>304</v>
      </c>
      <c r="C104" s="52"/>
      <c r="D104" s="52"/>
      <c r="E104" s="52"/>
      <c r="F104" s="50" t="str">
        <f t="shared" si="2"/>
        <v/>
      </c>
      <c r="G104" s="50" t="str">
        <f t="shared" si="3"/>
        <v/>
      </c>
    </row>
    <row r="105" spans="1:7">
      <c r="A105" s="82" t="s">
        <v>305</v>
      </c>
      <c r="B105" s="54" t="s">
        <v>306</v>
      </c>
      <c r="C105" s="52"/>
      <c r="D105" s="52"/>
      <c r="E105" s="52"/>
      <c r="F105" s="50" t="str">
        <f t="shared" si="2"/>
        <v/>
      </c>
      <c r="G105" s="50" t="str">
        <f t="shared" si="3"/>
        <v/>
      </c>
    </row>
    <row r="106" spans="1:7">
      <c r="A106" s="13" t="s">
        <v>307</v>
      </c>
      <c r="B106" s="54" t="s">
        <v>308</v>
      </c>
      <c r="C106" s="52"/>
      <c r="D106" s="52"/>
      <c r="E106" s="52"/>
      <c r="F106" s="50" t="str">
        <f t="shared" si="2"/>
        <v/>
      </c>
      <c r="G106" s="50" t="str">
        <f t="shared" si="3"/>
        <v/>
      </c>
    </row>
    <row r="107" spans="1:7">
      <c r="A107" s="13" t="s">
        <v>309</v>
      </c>
      <c r="B107" s="60" t="s">
        <v>310</v>
      </c>
      <c r="C107" s="50">
        <f>SUM(C108:C111)</f>
        <v>0</v>
      </c>
      <c r="D107" s="50">
        <f>SUM(D108:D111)</f>
        <v>0</v>
      </c>
      <c r="E107" s="50">
        <f>SUM(E108:E111)</f>
        <v>0</v>
      </c>
      <c r="F107" s="50" t="str">
        <f t="shared" si="2"/>
        <v/>
      </c>
      <c r="G107" s="50" t="str">
        <f t="shared" si="3"/>
        <v/>
      </c>
    </row>
    <row r="108" spans="1:7">
      <c r="A108" s="82" t="s">
        <v>311</v>
      </c>
      <c r="B108" s="54" t="s">
        <v>164</v>
      </c>
      <c r="C108" s="52"/>
      <c r="D108" s="52"/>
      <c r="E108" s="52"/>
      <c r="F108" s="50" t="str">
        <f t="shared" si="2"/>
        <v/>
      </c>
      <c r="G108" s="50" t="str">
        <f t="shared" si="3"/>
        <v/>
      </c>
    </row>
    <row r="109" spans="1:7">
      <c r="A109" s="82" t="s">
        <v>312</v>
      </c>
      <c r="B109" s="54" t="s">
        <v>304</v>
      </c>
      <c r="C109" s="52"/>
      <c r="D109" s="52"/>
      <c r="E109" s="52"/>
      <c r="F109" s="50" t="str">
        <f t="shared" si="2"/>
        <v/>
      </c>
      <c r="G109" s="50" t="str">
        <f t="shared" si="3"/>
        <v/>
      </c>
    </row>
    <row r="110" spans="1:7">
      <c r="A110" s="82" t="s">
        <v>313</v>
      </c>
      <c r="B110" s="54" t="s">
        <v>314</v>
      </c>
      <c r="C110" s="52"/>
      <c r="D110" s="52"/>
      <c r="E110" s="52"/>
      <c r="F110" s="50" t="str">
        <f t="shared" si="2"/>
        <v/>
      </c>
      <c r="G110" s="50" t="str">
        <f t="shared" si="3"/>
        <v/>
      </c>
    </row>
    <row r="111" spans="1:7">
      <c r="A111" s="13" t="s">
        <v>315</v>
      </c>
      <c r="B111" s="54" t="s">
        <v>316</v>
      </c>
      <c r="C111" s="52"/>
      <c r="D111" s="52"/>
      <c r="E111" s="52"/>
      <c r="F111" s="50" t="str">
        <f t="shared" si="2"/>
        <v/>
      </c>
      <c r="G111" s="50" t="str">
        <f t="shared" si="3"/>
        <v/>
      </c>
    </row>
    <row r="112" spans="1:7">
      <c r="A112" s="13" t="s">
        <v>317</v>
      </c>
      <c r="B112" s="60" t="s">
        <v>318</v>
      </c>
      <c r="C112" s="50">
        <f>SUM(C113:C116)</f>
        <v>0</v>
      </c>
      <c r="D112" s="50">
        <f>SUM(D113:D116)</f>
        <v>0</v>
      </c>
      <c r="E112" s="50">
        <f>SUM(E113:E116)</f>
        <v>0</v>
      </c>
      <c r="F112" s="50" t="str">
        <f t="shared" si="2"/>
        <v/>
      </c>
      <c r="G112" s="50" t="str">
        <f t="shared" si="3"/>
        <v/>
      </c>
    </row>
    <row r="113" spans="1:7">
      <c r="A113" s="13" t="s">
        <v>319</v>
      </c>
      <c r="B113" s="54" t="s">
        <v>320</v>
      </c>
      <c r="C113" s="52"/>
      <c r="D113" s="52"/>
      <c r="E113" s="52"/>
      <c r="F113" s="50" t="str">
        <f t="shared" si="2"/>
        <v/>
      </c>
      <c r="G113" s="50" t="str">
        <f t="shared" si="3"/>
        <v/>
      </c>
    </row>
    <row r="114" spans="1:7">
      <c r="A114" s="13" t="s">
        <v>321</v>
      </c>
      <c r="B114" s="54" t="s">
        <v>322</v>
      </c>
      <c r="C114" s="52"/>
      <c r="D114" s="52"/>
      <c r="E114" s="52"/>
      <c r="F114" s="50" t="str">
        <f t="shared" si="2"/>
        <v/>
      </c>
      <c r="G114" s="50" t="str">
        <f t="shared" si="3"/>
        <v/>
      </c>
    </row>
    <row r="115" spans="1:7">
      <c r="A115" s="13" t="s">
        <v>323</v>
      </c>
      <c r="B115" s="54" t="s">
        <v>324</v>
      </c>
      <c r="C115" s="52"/>
      <c r="D115" s="52"/>
      <c r="E115" s="52"/>
      <c r="F115" s="50" t="str">
        <f t="shared" si="2"/>
        <v/>
      </c>
      <c r="G115" s="50" t="str">
        <f t="shared" si="3"/>
        <v/>
      </c>
    </row>
    <row r="116" spans="1:7">
      <c r="A116" s="13" t="s">
        <v>325</v>
      </c>
      <c r="B116" s="54" t="s">
        <v>326</v>
      </c>
      <c r="C116" s="52"/>
      <c r="D116" s="52"/>
      <c r="E116" s="52"/>
      <c r="F116" s="50" t="str">
        <f t="shared" si="2"/>
        <v/>
      </c>
      <c r="G116" s="50" t="str">
        <f t="shared" si="3"/>
        <v/>
      </c>
    </row>
    <row r="117" spans="1:7">
      <c r="A117" s="13" t="s">
        <v>327</v>
      </c>
      <c r="B117" s="51" t="s">
        <v>328</v>
      </c>
      <c r="C117" s="50">
        <f>SUM(C118,C123,C128,C137,C144,C154,C157,C160)</f>
        <v>0</v>
      </c>
      <c r="D117" s="50">
        <f>SUM(D118,D123,D128,D137,D144,D154,D157,D160)</f>
        <v>0</v>
      </c>
      <c r="E117" s="50">
        <f>SUM(E118,E123,E128,E137,E144,E154,E157,E160)</f>
        <v>0</v>
      </c>
      <c r="F117" s="50" t="str">
        <f t="shared" si="2"/>
        <v/>
      </c>
      <c r="G117" s="50" t="str">
        <f t="shared" si="3"/>
        <v/>
      </c>
    </row>
    <row r="118" spans="1:7">
      <c r="A118" s="13" t="s">
        <v>329</v>
      </c>
      <c r="B118" s="60" t="s">
        <v>330</v>
      </c>
      <c r="C118" s="50">
        <f>SUM(C119:C122)</f>
        <v>0</v>
      </c>
      <c r="D118" s="50">
        <f>SUM(D119:D122)</f>
        <v>0</v>
      </c>
      <c r="E118" s="50">
        <f>SUM(E119:E122)</f>
        <v>0</v>
      </c>
      <c r="F118" s="50" t="str">
        <f t="shared" si="2"/>
        <v/>
      </c>
      <c r="G118" s="50" t="str">
        <f t="shared" si="3"/>
        <v/>
      </c>
    </row>
    <row r="119" spans="1:7">
      <c r="A119" s="13" t="s">
        <v>331</v>
      </c>
      <c r="B119" s="54" t="s">
        <v>332</v>
      </c>
      <c r="C119" s="52"/>
      <c r="D119" s="52"/>
      <c r="E119" s="52"/>
      <c r="F119" s="50" t="str">
        <f t="shared" si="2"/>
        <v/>
      </c>
      <c r="G119" s="50" t="str">
        <f t="shared" si="3"/>
        <v/>
      </c>
    </row>
    <row r="120" spans="1:7">
      <c r="A120" s="13" t="s">
        <v>333</v>
      </c>
      <c r="B120" s="54" t="s">
        <v>334</v>
      </c>
      <c r="C120" s="52"/>
      <c r="D120" s="52"/>
      <c r="E120" s="52"/>
      <c r="F120" s="50" t="str">
        <f t="shared" si="2"/>
        <v/>
      </c>
      <c r="G120" s="50" t="str">
        <f t="shared" si="3"/>
        <v/>
      </c>
    </row>
    <row r="121" spans="1:7">
      <c r="A121" s="13" t="s">
        <v>335</v>
      </c>
      <c r="B121" s="54" t="s">
        <v>336</v>
      </c>
      <c r="C121" s="52"/>
      <c r="D121" s="52"/>
      <c r="E121" s="52"/>
      <c r="F121" s="50" t="str">
        <f t="shared" si="2"/>
        <v/>
      </c>
      <c r="G121" s="50" t="str">
        <f t="shared" si="3"/>
        <v/>
      </c>
    </row>
    <row r="122" spans="1:7">
      <c r="A122" s="13" t="s">
        <v>337</v>
      </c>
      <c r="B122" s="54" t="s">
        <v>338</v>
      </c>
      <c r="C122" s="52"/>
      <c r="D122" s="52"/>
      <c r="E122" s="52"/>
      <c r="F122" s="50" t="str">
        <f t="shared" si="2"/>
        <v/>
      </c>
      <c r="G122" s="50" t="str">
        <f t="shared" si="3"/>
        <v/>
      </c>
    </row>
    <row r="123" spans="1:7">
      <c r="A123" s="13" t="s">
        <v>339</v>
      </c>
      <c r="B123" s="60" t="s">
        <v>340</v>
      </c>
      <c r="C123" s="50">
        <f>SUM(C124:C127)</f>
        <v>0</v>
      </c>
      <c r="D123" s="50">
        <f>SUM(D124:D127)</f>
        <v>0</v>
      </c>
      <c r="E123" s="50">
        <f>SUM(E124:E127)</f>
        <v>0</v>
      </c>
      <c r="F123" s="50" t="str">
        <f t="shared" si="2"/>
        <v/>
      </c>
      <c r="G123" s="50" t="str">
        <f t="shared" si="3"/>
        <v/>
      </c>
    </row>
    <row r="124" spans="1:7">
      <c r="A124" s="82" t="s">
        <v>341</v>
      </c>
      <c r="B124" s="54" t="s">
        <v>336</v>
      </c>
      <c r="C124" s="52"/>
      <c r="D124" s="52"/>
      <c r="E124" s="52"/>
      <c r="F124" s="50" t="str">
        <f t="shared" si="2"/>
        <v/>
      </c>
      <c r="G124" s="50" t="str">
        <f t="shared" si="3"/>
        <v/>
      </c>
    </row>
    <row r="125" spans="1:7">
      <c r="A125" s="13" t="s">
        <v>342</v>
      </c>
      <c r="B125" s="54" t="s">
        <v>343</v>
      </c>
      <c r="C125" s="52"/>
      <c r="D125" s="52"/>
      <c r="E125" s="52"/>
      <c r="F125" s="50" t="str">
        <f t="shared" si="2"/>
        <v/>
      </c>
      <c r="G125" s="50" t="str">
        <f t="shared" si="3"/>
        <v/>
      </c>
    </row>
    <row r="126" spans="1:7">
      <c r="A126" s="13" t="s">
        <v>344</v>
      </c>
      <c r="B126" s="54" t="s">
        <v>345</v>
      </c>
      <c r="C126" s="52"/>
      <c r="D126" s="52"/>
      <c r="E126" s="52"/>
      <c r="F126" s="50" t="str">
        <f t="shared" si="2"/>
        <v/>
      </c>
      <c r="G126" s="50" t="str">
        <f t="shared" si="3"/>
        <v/>
      </c>
    </row>
    <row r="127" spans="1:7">
      <c r="A127" s="13" t="s">
        <v>346</v>
      </c>
      <c r="B127" s="54" t="s">
        <v>347</v>
      </c>
      <c r="C127" s="52"/>
      <c r="D127" s="52"/>
      <c r="E127" s="52"/>
      <c r="F127" s="50" t="str">
        <f t="shared" si="2"/>
        <v/>
      </c>
      <c r="G127" s="50" t="str">
        <f t="shared" si="3"/>
        <v/>
      </c>
    </row>
    <row r="128" spans="1:7">
      <c r="A128" s="13" t="s">
        <v>348</v>
      </c>
      <c r="B128" s="60" t="s">
        <v>349</v>
      </c>
      <c r="C128" s="50">
        <f>SUM(C129:C136)</f>
        <v>0</v>
      </c>
      <c r="D128" s="50">
        <f>SUM(D129:D136)</f>
        <v>0</v>
      </c>
      <c r="E128" s="50">
        <f>SUM(E129:E136)</f>
        <v>0</v>
      </c>
      <c r="F128" s="50" t="str">
        <f t="shared" si="2"/>
        <v/>
      </c>
      <c r="G128" s="50" t="str">
        <f t="shared" si="3"/>
        <v/>
      </c>
    </row>
    <row r="129" spans="1:7">
      <c r="A129" s="13" t="s">
        <v>350</v>
      </c>
      <c r="B129" s="54" t="s">
        <v>351</v>
      </c>
      <c r="C129" s="52"/>
      <c r="D129" s="52"/>
      <c r="E129" s="52"/>
      <c r="F129" s="50" t="str">
        <f t="shared" si="2"/>
        <v/>
      </c>
      <c r="G129" s="50" t="str">
        <f t="shared" si="3"/>
        <v/>
      </c>
    </row>
    <row r="130" spans="1:7">
      <c r="A130" s="13" t="s">
        <v>352</v>
      </c>
      <c r="B130" s="54" t="s">
        <v>353</v>
      </c>
      <c r="C130" s="52"/>
      <c r="D130" s="52"/>
      <c r="E130" s="52"/>
      <c r="F130" s="50" t="str">
        <f t="shared" si="2"/>
        <v/>
      </c>
      <c r="G130" s="50" t="str">
        <f t="shared" si="3"/>
        <v/>
      </c>
    </row>
    <row r="131" spans="1:7">
      <c r="A131" s="13" t="s">
        <v>354</v>
      </c>
      <c r="B131" s="54" t="s">
        <v>355</v>
      </c>
      <c r="C131" s="52"/>
      <c r="D131" s="52"/>
      <c r="E131" s="52"/>
      <c r="F131" s="50" t="str">
        <f t="shared" si="2"/>
        <v/>
      </c>
      <c r="G131" s="50" t="str">
        <f t="shared" si="3"/>
        <v/>
      </c>
    </row>
    <row r="132" spans="1:7">
      <c r="A132" s="13" t="s">
        <v>356</v>
      </c>
      <c r="B132" s="54" t="s">
        <v>357</v>
      </c>
      <c r="C132" s="52"/>
      <c r="D132" s="52"/>
      <c r="E132" s="52"/>
      <c r="F132" s="50" t="str">
        <f t="shared" ref="F132:F195" si="4">IF(C132=0,"",ROUND(E132/C132*100,1))</f>
        <v/>
      </c>
      <c r="G132" s="50" t="str">
        <f t="shared" ref="G132:G195" si="5">IF(D132=0,"",ROUND(E132/D132*100,1))</f>
        <v/>
      </c>
    </row>
    <row r="133" spans="1:7">
      <c r="A133" s="13" t="s">
        <v>358</v>
      </c>
      <c r="B133" s="54" t="s">
        <v>359</v>
      </c>
      <c r="C133" s="52"/>
      <c r="D133" s="52"/>
      <c r="E133" s="52"/>
      <c r="F133" s="50" t="str">
        <f t="shared" si="4"/>
        <v/>
      </c>
      <c r="G133" s="50" t="str">
        <f t="shared" si="5"/>
        <v/>
      </c>
    </row>
    <row r="134" spans="1:7">
      <c r="A134" s="13" t="s">
        <v>360</v>
      </c>
      <c r="B134" s="54" t="s">
        <v>361</v>
      </c>
      <c r="C134" s="52"/>
      <c r="D134" s="52"/>
      <c r="E134" s="52"/>
      <c r="F134" s="50" t="str">
        <f t="shared" si="4"/>
        <v/>
      </c>
      <c r="G134" s="50" t="str">
        <f t="shared" si="5"/>
        <v/>
      </c>
    </row>
    <row r="135" spans="1:7">
      <c r="A135" s="13" t="s">
        <v>362</v>
      </c>
      <c r="B135" s="54" t="s">
        <v>363</v>
      </c>
      <c r="C135" s="52"/>
      <c r="D135" s="52"/>
      <c r="E135" s="52"/>
      <c r="F135" s="50" t="str">
        <f t="shared" si="4"/>
        <v/>
      </c>
      <c r="G135" s="50" t="str">
        <f t="shared" si="5"/>
        <v/>
      </c>
    </row>
    <row r="136" spans="1:7">
      <c r="A136" s="13" t="s">
        <v>364</v>
      </c>
      <c r="B136" s="54" t="s">
        <v>365</v>
      </c>
      <c r="C136" s="52"/>
      <c r="D136" s="52"/>
      <c r="E136" s="52"/>
      <c r="F136" s="50" t="str">
        <f t="shared" si="4"/>
        <v/>
      </c>
      <c r="G136" s="50" t="str">
        <f t="shared" si="5"/>
        <v/>
      </c>
    </row>
    <row r="137" spans="1:7">
      <c r="A137" s="13" t="s">
        <v>366</v>
      </c>
      <c r="B137" s="60" t="s">
        <v>367</v>
      </c>
      <c r="C137" s="50">
        <f>SUM(C138:C143)</f>
        <v>0</v>
      </c>
      <c r="D137" s="50">
        <f>SUM(D138:D143)</f>
        <v>0</v>
      </c>
      <c r="E137" s="50">
        <f>SUM(E138:E143)</f>
        <v>0</v>
      </c>
      <c r="F137" s="50" t="str">
        <f t="shared" si="4"/>
        <v/>
      </c>
      <c r="G137" s="50" t="str">
        <f t="shared" si="5"/>
        <v/>
      </c>
    </row>
    <row r="138" spans="1:7">
      <c r="A138" s="13" t="s">
        <v>368</v>
      </c>
      <c r="B138" s="54" t="s">
        <v>369</v>
      </c>
      <c r="C138" s="52"/>
      <c r="D138" s="52"/>
      <c r="E138" s="52"/>
      <c r="F138" s="50" t="str">
        <f t="shared" si="4"/>
        <v/>
      </c>
      <c r="G138" s="50" t="str">
        <f t="shared" si="5"/>
        <v/>
      </c>
    </row>
    <row r="139" spans="1:7">
      <c r="A139" s="13" t="s">
        <v>370</v>
      </c>
      <c r="B139" s="54" t="s">
        <v>371</v>
      </c>
      <c r="C139" s="52"/>
      <c r="D139" s="52"/>
      <c r="E139" s="52"/>
      <c r="F139" s="50" t="str">
        <f t="shared" si="4"/>
        <v/>
      </c>
      <c r="G139" s="50" t="str">
        <f t="shared" si="5"/>
        <v/>
      </c>
    </row>
    <row r="140" spans="1:7">
      <c r="A140" s="13" t="s">
        <v>372</v>
      </c>
      <c r="B140" s="54" t="s">
        <v>373</v>
      </c>
      <c r="C140" s="52"/>
      <c r="D140" s="52"/>
      <c r="E140" s="52"/>
      <c r="F140" s="50" t="str">
        <f t="shared" si="4"/>
        <v/>
      </c>
      <c r="G140" s="50" t="str">
        <f t="shared" si="5"/>
        <v/>
      </c>
    </row>
    <row r="141" spans="1:7">
      <c r="A141" s="13" t="s">
        <v>374</v>
      </c>
      <c r="B141" s="54" t="s">
        <v>375</v>
      </c>
      <c r="C141" s="52"/>
      <c r="D141" s="52"/>
      <c r="E141" s="52"/>
      <c r="F141" s="50" t="str">
        <f t="shared" si="4"/>
        <v/>
      </c>
      <c r="G141" s="50" t="str">
        <f t="shared" si="5"/>
        <v/>
      </c>
    </row>
    <row r="142" spans="1:7">
      <c r="A142" s="13" t="s">
        <v>376</v>
      </c>
      <c r="B142" s="54" t="s">
        <v>377</v>
      </c>
      <c r="C142" s="52"/>
      <c r="D142" s="52"/>
      <c r="E142" s="52"/>
      <c r="F142" s="50" t="str">
        <f t="shared" si="4"/>
        <v/>
      </c>
      <c r="G142" s="50" t="str">
        <f t="shared" si="5"/>
        <v/>
      </c>
    </row>
    <row r="143" spans="1:7">
      <c r="A143" s="13" t="s">
        <v>378</v>
      </c>
      <c r="B143" s="54" t="s">
        <v>379</v>
      </c>
      <c r="C143" s="52"/>
      <c r="D143" s="52"/>
      <c r="E143" s="52"/>
      <c r="F143" s="50" t="str">
        <f t="shared" si="4"/>
        <v/>
      </c>
      <c r="G143" s="50" t="str">
        <f t="shared" si="5"/>
        <v/>
      </c>
    </row>
    <row r="144" spans="1:7">
      <c r="A144" s="13" t="s">
        <v>380</v>
      </c>
      <c r="B144" s="60" t="s">
        <v>381</v>
      </c>
      <c r="C144" s="50">
        <f>SUM(C145:C153)</f>
        <v>0</v>
      </c>
      <c r="D144" s="50">
        <f>SUM(D145:D153)</f>
        <v>0</v>
      </c>
      <c r="E144" s="50">
        <f>SUM(E145:E153)</f>
        <v>0</v>
      </c>
      <c r="F144" s="50" t="str">
        <f t="shared" si="4"/>
        <v/>
      </c>
      <c r="G144" s="50" t="str">
        <f t="shared" si="5"/>
        <v/>
      </c>
    </row>
    <row r="145" spans="1:7">
      <c r="A145" s="13" t="s">
        <v>382</v>
      </c>
      <c r="B145" s="54" t="s">
        <v>383</v>
      </c>
      <c r="C145" s="52"/>
      <c r="D145" s="52"/>
      <c r="E145" s="52"/>
      <c r="F145" s="50" t="str">
        <f t="shared" si="4"/>
        <v/>
      </c>
      <c r="G145" s="50" t="str">
        <f t="shared" si="5"/>
        <v/>
      </c>
    </row>
    <row r="146" spans="1:7">
      <c r="A146" s="13" t="s">
        <v>384</v>
      </c>
      <c r="B146" s="54" t="s">
        <v>385</v>
      </c>
      <c r="C146" s="52"/>
      <c r="D146" s="52"/>
      <c r="E146" s="52"/>
      <c r="F146" s="50" t="str">
        <f t="shared" si="4"/>
        <v/>
      </c>
      <c r="G146" s="50" t="str">
        <f t="shared" si="5"/>
        <v/>
      </c>
    </row>
    <row r="147" spans="1:7">
      <c r="A147" s="13" t="s">
        <v>386</v>
      </c>
      <c r="B147" s="54" t="s">
        <v>387</v>
      </c>
      <c r="C147" s="52"/>
      <c r="D147" s="52"/>
      <c r="E147" s="52"/>
      <c r="F147" s="50" t="str">
        <f t="shared" si="4"/>
        <v/>
      </c>
      <c r="G147" s="50" t="str">
        <f t="shared" si="5"/>
        <v/>
      </c>
    </row>
    <row r="148" spans="1:7">
      <c r="A148" s="13" t="s">
        <v>388</v>
      </c>
      <c r="B148" s="54" t="s">
        <v>389</v>
      </c>
      <c r="C148" s="52"/>
      <c r="D148" s="52"/>
      <c r="E148" s="52"/>
      <c r="F148" s="50" t="str">
        <f t="shared" si="4"/>
        <v/>
      </c>
      <c r="G148" s="50" t="str">
        <f t="shared" si="5"/>
        <v/>
      </c>
    </row>
    <row r="149" spans="1:7">
      <c r="A149" s="13" t="s">
        <v>390</v>
      </c>
      <c r="B149" s="54" t="s">
        <v>391</v>
      </c>
      <c r="C149" s="52"/>
      <c r="D149" s="52"/>
      <c r="E149" s="52"/>
      <c r="F149" s="50" t="str">
        <f t="shared" si="4"/>
        <v/>
      </c>
      <c r="G149" s="50" t="str">
        <f t="shared" si="5"/>
        <v/>
      </c>
    </row>
    <row r="150" spans="1:7">
      <c r="A150" s="13" t="s">
        <v>392</v>
      </c>
      <c r="B150" s="54" t="s">
        <v>393</v>
      </c>
      <c r="C150" s="52"/>
      <c r="D150" s="52"/>
      <c r="E150" s="52"/>
      <c r="F150" s="50" t="str">
        <f t="shared" si="4"/>
        <v/>
      </c>
      <c r="G150" s="50" t="str">
        <f t="shared" si="5"/>
        <v/>
      </c>
    </row>
    <row r="151" spans="1:7">
      <c r="A151" s="13" t="s">
        <v>394</v>
      </c>
      <c r="B151" s="54" t="s">
        <v>395</v>
      </c>
      <c r="C151" s="52"/>
      <c r="D151" s="52"/>
      <c r="E151" s="52"/>
      <c r="F151" s="50" t="str">
        <f t="shared" si="4"/>
        <v/>
      </c>
      <c r="G151" s="50" t="str">
        <f t="shared" si="5"/>
        <v/>
      </c>
    </row>
    <row r="152" spans="1:7">
      <c r="A152" s="82" t="s">
        <v>396</v>
      </c>
      <c r="B152" s="54" t="s">
        <v>397</v>
      </c>
      <c r="C152" s="52"/>
      <c r="D152" s="52"/>
      <c r="E152" s="52"/>
      <c r="F152" s="50" t="str">
        <f t="shared" si="4"/>
        <v/>
      </c>
      <c r="G152" s="50" t="str">
        <f t="shared" si="5"/>
        <v/>
      </c>
    </row>
    <row r="153" spans="1:7">
      <c r="A153" s="13" t="s">
        <v>398</v>
      </c>
      <c r="B153" s="54" t="s">
        <v>399</v>
      </c>
      <c r="C153" s="52"/>
      <c r="D153" s="52"/>
      <c r="E153" s="52"/>
      <c r="F153" s="50" t="str">
        <f t="shared" si="4"/>
        <v/>
      </c>
      <c r="G153" s="50" t="str">
        <f t="shared" si="5"/>
        <v/>
      </c>
    </row>
    <row r="154" ht="27" spans="1:7">
      <c r="A154" s="13" t="s">
        <v>400</v>
      </c>
      <c r="B154" s="60" t="s">
        <v>401</v>
      </c>
      <c r="C154" s="50">
        <f>SUM(C155:C156)</f>
        <v>0</v>
      </c>
      <c r="D154" s="50">
        <f>SUM(D155:D156)</f>
        <v>0</v>
      </c>
      <c r="E154" s="50">
        <f>SUM(E155:E156)</f>
        <v>0</v>
      </c>
      <c r="F154" s="50" t="str">
        <f t="shared" si="4"/>
        <v/>
      </c>
      <c r="G154" s="50" t="str">
        <f t="shared" si="5"/>
        <v/>
      </c>
    </row>
    <row r="155" spans="1:7">
      <c r="A155" s="82" t="s">
        <v>402</v>
      </c>
      <c r="B155" s="53" t="s">
        <v>332</v>
      </c>
      <c r="C155" s="52"/>
      <c r="D155" s="52"/>
      <c r="E155" s="52"/>
      <c r="F155" s="50" t="str">
        <f t="shared" si="4"/>
        <v/>
      </c>
      <c r="G155" s="50" t="str">
        <f t="shared" si="5"/>
        <v/>
      </c>
    </row>
    <row r="156" ht="27" spans="1:7">
      <c r="A156" s="13" t="s">
        <v>403</v>
      </c>
      <c r="B156" s="53" t="s">
        <v>404</v>
      </c>
      <c r="C156" s="52"/>
      <c r="D156" s="52"/>
      <c r="E156" s="52"/>
      <c r="F156" s="50" t="str">
        <f t="shared" si="4"/>
        <v/>
      </c>
      <c r="G156" s="50" t="str">
        <f t="shared" si="5"/>
        <v/>
      </c>
    </row>
    <row r="157" spans="1:7">
      <c r="A157" s="13" t="s">
        <v>405</v>
      </c>
      <c r="B157" s="60" t="s">
        <v>406</v>
      </c>
      <c r="C157" s="50">
        <f>SUM(C158:C159)</f>
        <v>0</v>
      </c>
      <c r="D157" s="50">
        <f>SUM(D158:D159)</f>
        <v>0</v>
      </c>
      <c r="E157" s="50">
        <f>SUM(E158:E159)</f>
        <v>0</v>
      </c>
      <c r="F157" s="50" t="str">
        <f t="shared" si="4"/>
        <v/>
      </c>
      <c r="G157" s="50" t="str">
        <f t="shared" si="5"/>
        <v/>
      </c>
    </row>
    <row r="158" spans="1:7">
      <c r="A158" s="82" t="s">
        <v>407</v>
      </c>
      <c r="B158" s="53" t="s">
        <v>332</v>
      </c>
      <c r="C158" s="52"/>
      <c r="D158" s="52"/>
      <c r="E158" s="52"/>
      <c r="F158" s="50" t="str">
        <f t="shared" si="4"/>
        <v/>
      </c>
      <c r="G158" s="50" t="str">
        <f t="shared" si="5"/>
        <v/>
      </c>
    </row>
    <row r="159" spans="1:7">
      <c r="A159" s="13" t="s">
        <v>408</v>
      </c>
      <c r="B159" s="53" t="s">
        <v>409</v>
      </c>
      <c r="C159" s="52"/>
      <c r="D159" s="52"/>
      <c r="E159" s="52"/>
      <c r="F159" s="50" t="str">
        <f t="shared" si="4"/>
        <v/>
      </c>
      <c r="G159" s="50" t="str">
        <f t="shared" si="5"/>
        <v/>
      </c>
    </row>
    <row r="160" spans="1:7">
      <c r="A160" s="13" t="s">
        <v>410</v>
      </c>
      <c r="B160" s="61" t="s">
        <v>411</v>
      </c>
      <c r="C160" s="57"/>
      <c r="D160" s="58"/>
      <c r="E160" s="58"/>
      <c r="F160" s="50" t="str">
        <f t="shared" si="4"/>
        <v/>
      </c>
      <c r="G160" s="50" t="str">
        <f t="shared" si="5"/>
        <v/>
      </c>
    </row>
    <row r="161" spans="1:7">
      <c r="A161" s="13" t="s">
        <v>412</v>
      </c>
      <c r="B161" s="51" t="s">
        <v>413</v>
      </c>
      <c r="C161" s="50">
        <f>SUM(C162)</f>
        <v>0</v>
      </c>
      <c r="D161" s="50">
        <f>SUM(D162)</f>
        <v>0</v>
      </c>
      <c r="E161" s="50">
        <f>SUM(E162)</f>
        <v>0</v>
      </c>
      <c r="F161" s="50" t="str">
        <f t="shared" si="4"/>
        <v/>
      </c>
      <c r="G161" s="50" t="str">
        <f t="shared" si="5"/>
        <v/>
      </c>
    </row>
    <row r="162" spans="1:7">
      <c r="A162" s="13" t="s">
        <v>414</v>
      </c>
      <c r="B162" s="60" t="s">
        <v>415</v>
      </c>
      <c r="C162" s="50">
        <f>SUM(C163:C164)</f>
        <v>0</v>
      </c>
      <c r="D162" s="50">
        <f>SUM(D163:D164)</f>
        <v>0</v>
      </c>
      <c r="E162" s="50">
        <f>SUM(E163:E164)</f>
        <v>0</v>
      </c>
      <c r="F162" s="50" t="str">
        <f t="shared" si="4"/>
        <v/>
      </c>
      <c r="G162" s="50" t="str">
        <f t="shared" si="5"/>
        <v/>
      </c>
    </row>
    <row r="163" spans="1:7">
      <c r="A163" s="13" t="s">
        <v>416</v>
      </c>
      <c r="B163" s="54" t="s">
        <v>417</v>
      </c>
      <c r="C163" s="52"/>
      <c r="D163" s="52"/>
      <c r="E163" s="52"/>
      <c r="F163" s="50" t="str">
        <f t="shared" si="4"/>
        <v/>
      </c>
      <c r="G163" s="50" t="str">
        <f t="shared" si="5"/>
        <v/>
      </c>
    </row>
    <row r="164" spans="1:7">
      <c r="A164" s="13" t="s">
        <v>418</v>
      </c>
      <c r="B164" s="54" t="s">
        <v>419</v>
      </c>
      <c r="C164" s="52"/>
      <c r="D164" s="52"/>
      <c r="E164" s="52"/>
      <c r="F164" s="50" t="str">
        <f t="shared" si="4"/>
        <v/>
      </c>
      <c r="G164" s="50" t="str">
        <f t="shared" si="5"/>
        <v/>
      </c>
    </row>
    <row r="165" spans="1:7">
      <c r="A165" s="13" t="s">
        <v>420</v>
      </c>
      <c r="B165" s="51" t="s">
        <v>421</v>
      </c>
      <c r="C165" s="50">
        <f>SUM(C166,C170,C179,C180)</f>
        <v>1033</v>
      </c>
      <c r="D165" s="50">
        <f>SUM(D166,D170,D179,D180)</f>
        <v>16748</v>
      </c>
      <c r="E165" s="50">
        <f>SUM(E166,E170,E179,E180)</f>
        <v>40287</v>
      </c>
      <c r="F165" s="50">
        <f t="shared" si="4"/>
        <v>3900</v>
      </c>
      <c r="G165" s="50">
        <f t="shared" si="5"/>
        <v>240.5</v>
      </c>
    </row>
    <row r="166" spans="1:7">
      <c r="A166" s="13" t="s">
        <v>422</v>
      </c>
      <c r="B166" s="60" t="s">
        <v>423</v>
      </c>
      <c r="C166" s="50">
        <f>SUM(C167:C169)</f>
        <v>0</v>
      </c>
      <c r="D166" s="50">
        <f>SUM(D167:D169)</f>
        <v>13622</v>
      </c>
      <c r="E166" s="50">
        <f>SUM(E167:E169)</f>
        <v>36787</v>
      </c>
      <c r="F166" s="50" t="str">
        <f t="shared" si="4"/>
        <v/>
      </c>
      <c r="G166" s="50">
        <f t="shared" si="5"/>
        <v>270.1</v>
      </c>
    </row>
    <row r="167" spans="1:7">
      <c r="A167" s="13" t="s">
        <v>424</v>
      </c>
      <c r="B167" s="54" t="s">
        <v>425</v>
      </c>
      <c r="C167" s="52"/>
      <c r="D167" s="52"/>
      <c r="E167" s="52"/>
      <c r="F167" s="50" t="str">
        <f t="shared" si="4"/>
        <v/>
      </c>
      <c r="G167" s="50" t="str">
        <f t="shared" si="5"/>
        <v/>
      </c>
    </row>
    <row r="168" spans="1:7">
      <c r="A168" s="13" t="s">
        <v>426</v>
      </c>
      <c r="B168" s="54" t="s">
        <v>427</v>
      </c>
      <c r="C168" s="52"/>
      <c r="D168" s="52">
        <v>13622</v>
      </c>
      <c r="E168" s="52">
        <v>36787</v>
      </c>
      <c r="F168" s="50" t="str">
        <f t="shared" si="4"/>
        <v/>
      </c>
      <c r="G168" s="50">
        <f t="shared" si="5"/>
        <v>270.1</v>
      </c>
    </row>
    <row r="169" spans="1:7">
      <c r="A169" s="13" t="s">
        <v>428</v>
      </c>
      <c r="B169" s="54" t="s">
        <v>429</v>
      </c>
      <c r="C169" s="52"/>
      <c r="D169" s="52"/>
      <c r="E169" s="52"/>
      <c r="F169" s="50" t="str">
        <f t="shared" si="4"/>
        <v/>
      </c>
      <c r="G169" s="50" t="str">
        <f t="shared" si="5"/>
        <v/>
      </c>
    </row>
    <row r="170" spans="1:7">
      <c r="A170" s="13" t="s">
        <v>430</v>
      </c>
      <c r="B170" s="60" t="s">
        <v>431</v>
      </c>
      <c r="C170" s="50">
        <f>SUM(C171:C178)</f>
        <v>0</v>
      </c>
      <c r="D170" s="50">
        <f>SUM(D171:D178)</f>
        <v>0</v>
      </c>
      <c r="E170" s="50">
        <f>SUM(E171:E178)</f>
        <v>0</v>
      </c>
      <c r="F170" s="50" t="str">
        <f t="shared" si="4"/>
        <v/>
      </c>
      <c r="G170" s="50" t="str">
        <f t="shared" si="5"/>
        <v/>
      </c>
    </row>
    <row r="171" spans="1:7">
      <c r="A171" s="13" t="s">
        <v>432</v>
      </c>
      <c r="B171" s="54" t="s">
        <v>433</v>
      </c>
      <c r="C171" s="52"/>
      <c r="D171" s="52"/>
      <c r="E171" s="52"/>
      <c r="F171" s="50" t="str">
        <f t="shared" si="4"/>
        <v/>
      </c>
      <c r="G171" s="50" t="str">
        <f t="shared" si="5"/>
        <v/>
      </c>
    </row>
    <row r="172" spans="1:7">
      <c r="A172" s="13" t="s">
        <v>434</v>
      </c>
      <c r="B172" s="54" t="s">
        <v>435</v>
      </c>
      <c r="C172" s="52"/>
      <c r="D172" s="52"/>
      <c r="E172" s="52"/>
      <c r="F172" s="50" t="str">
        <f t="shared" si="4"/>
        <v/>
      </c>
      <c r="G172" s="50" t="str">
        <f t="shared" si="5"/>
        <v/>
      </c>
    </row>
    <row r="173" spans="1:7">
      <c r="A173" s="13" t="s">
        <v>436</v>
      </c>
      <c r="B173" s="54" t="s">
        <v>437</v>
      </c>
      <c r="C173" s="52"/>
      <c r="D173" s="52"/>
      <c r="E173" s="52"/>
      <c r="F173" s="50" t="str">
        <f t="shared" si="4"/>
        <v/>
      </c>
      <c r="G173" s="50" t="str">
        <f t="shared" si="5"/>
        <v/>
      </c>
    </row>
    <row r="174" spans="1:7">
      <c r="A174" s="13" t="s">
        <v>438</v>
      </c>
      <c r="B174" s="54" t="s">
        <v>439</v>
      </c>
      <c r="C174" s="52"/>
      <c r="D174" s="52"/>
      <c r="E174" s="52"/>
      <c r="F174" s="50" t="str">
        <f t="shared" si="4"/>
        <v/>
      </c>
      <c r="G174" s="50" t="str">
        <f t="shared" si="5"/>
        <v/>
      </c>
    </row>
    <row r="175" spans="1:7">
      <c r="A175" s="13" t="s">
        <v>440</v>
      </c>
      <c r="B175" s="54" t="s">
        <v>441</v>
      </c>
      <c r="C175" s="52"/>
      <c r="D175" s="52"/>
      <c r="E175" s="52"/>
      <c r="F175" s="50" t="str">
        <f t="shared" si="4"/>
        <v/>
      </c>
      <c r="G175" s="50" t="str">
        <f t="shared" si="5"/>
        <v/>
      </c>
    </row>
    <row r="176" spans="1:7">
      <c r="A176" s="13" t="s">
        <v>442</v>
      </c>
      <c r="B176" s="54" t="s">
        <v>443</v>
      </c>
      <c r="C176" s="52"/>
      <c r="D176" s="52"/>
      <c r="E176" s="52"/>
      <c r="F176" s="50" t="str">
        <f t="shared" si="4"/>
        <v/>
      </c>
      <c r="G176" s="50" t="str">
        <f t="shared" si="5"/>
        <v/>
      </c>
    </row>
    <row r="177" spans="1:7">
      <c r="A177" s="13" t="s">
        <v>444</v>
      </c>
      <c r="B177" s="54" t="s">
        <v>445</v>
      </c>
      <c r="C177" s="52"/>
      <c r="D177" s="52"/>
      <c r="E177" s="52"/>
      <c r="F177" s="50" t="str">
        <f t="shared" si="4"/>
        <v/>
      </c>
      <c r="G177" s="50" t="str">
        <f t="shared" si="5"/>
        <v/>
      </c>
    </row>
    <row r="178" spans="1:7">
      <c r="A178" s="13" t="s">
        <v>446</v>
      </c>
      <c r="B178" s="54" t="s">
        <v>447</v>
      </c>
      <c r="C178" s="52"/>
      <c r="D178" s="52"/>
      <c r="E178" s="52"/>
      <c r="F178" s="50" t="str">
        <f t="shared" si="4"/>
        <v/>
      </c>
      <c r="G178" s="50" t="str">
        <f t="shared" si="5"/>
        <v/>
      </c>
    </row>
    <row r="179" spans="1:7">
      <c r="A179" s="82" t="s">
        <v>448</v>
      </c>
      <c r="B179" s="62" t="s">
        <v>449</v>
      </c>
      <c r="C179" s="57"/>
      <c r="D179" s="63"/>
      <c r="E179" s="63"/>
      <c r="F179" s="50" t="str">
        <f t="shared" si="4"/>
        <v/>
      </c>
      <c r="G179" s="50" t="str">
        <f t="shared" si="5"/>
        <v/>
      </c>
    </row>
    <row r="180" spans="1:7">
      <c r="A180" s="13" t="s">
        <v>450</v>
      </c>
      <c r="B180" s="60" t="s">
        <v>451</v>
      </c>
      <c r="C180" s="50">
        <f>SUM(C181:C190)</f>
        <v>1033</v>
      </c>
      <c r="D180" s="50">
        <f>SUM(D181:D190)</f>
        <v>3126</v>
      </c>
      <c r="E180" s="50">
        <f>SUM(E181:E190)</f>
        <v>3500</v>
      </c>
      <c r="F180" s="50">
        <f t="shared" si="4"/>
        <v>338.8</v>
      </c>
      <c r="G180" s="50">
        <f t="shared" si="5"/>
        <v>112</v>
      </c>
    </row>
    <row r="181" spans="1:7">
      <c r="A181" s="13" t="s">
        <v>452</v>
      </c>
      <c r="B181" s="54" t="s">
        <v>453</v>
      </c>
      <c r="C181" s="52">
        <v>209</v>
      </c>
      <c r="D181" s="52">
        <v>1732</v>
      </c>
      <c r="E181" s="52">
        <v>174</v>
      </c>
      <c r="F181" s="50">
        <f t="shared" si="4"/>
        <v>83.3</v>
      </c>
      <c r="G181" s="50">
        <f t="shared" si="5"/>
        <v>10</v>
      </c>
    </row>
    <row r="182" spans="1:7">
      <c r="A182" s="13" t="s">
        <v>454</v>
      </c>
      <c r="B182" s="54" t="s">
        <v>455</v>
      </c>
      <c r="C182" s="52">
        <v>576</v>
      </c>
      <c r="D182" s="52">
        <v>576</v>
      </c>
      <c r="E182" s="52"/>
      <c r="F182" s="50">
        <f t="shared" si="4"/>
        <v>0</v>
      </c>
      <c r="G182" s="50">
        <f t="shared" si="5"/>
        <v>0</v>
      </c>
    </row>
    <row r="183" spans="1:7">
      <c r="A183" s="13" t="s">
        <v>456</v>
      </c>
      <c r="B183" s="54" t="s">
        <v>457</v>
      </c>
      <c r="C183" s="52"/>
      <c r="D183" s="52">
        <v>21</v>
      </c>
      <c r="E183" s="52"/>
      <c r="F183" s="50" t="str">
        <f t="shared" si="4"/>
        <v/>
      </c>
      <c r="G183" s="50">
        <f t="shared" si="5"/>
        <v>0</v>
      </c>
    </row>
    <row r="184" spans="1:7">
      <c r="A184" s="13" t="s">
        <v>458</v>
      </c>
      <c r="B184" s="54" t="s">
        <v>459</v>
      </c>
      <c r="C184" s="52"/>
      <c r="D184" s="52"/>
      <c r="E184" s="52"/>
      <c r="F184" s="50" t="str">
        <f t="shared" si="4"/>
        <v/>
      </c>
      <c r="G184" s="50" t="str">
        <f t="shared" si="5"/>
        <v/>
      </c>
    </row>
    <row r="185" spans="1:7">
      <c r="A185" s="13" t="s">
        <v>460</v>
      </c>
      <c r="B185" s="54" t="s">
        <v>461</v>
      </c>
      <c r="C185" s="52">
        <v>109</v>
      </c>
      <c r="D185" s="52">
        <v>196</v>
      </c>
      <c r="E185" s="52">
        <v>182</v>
      </c>
      <c r="F185" s="50">
        <f t="shared" si="4"/>
        <v>167</v>
      </c>
      <c r="G185" s="50">
        <f t="shared" si="5"/>
        <v>92.9</v>
      </c>
    </row>
    <row r="186" spans="1:7">
      <c r="A186" s="13" t="s">
        <v>462</v>
      </c>
      <c r="B186" s="54" t="s">
        <v>463</v>
      </c>
      <c r="C186" s="52"/>
      <c r="D186" s="52"/>
      <c r="E186" s="52"/>
      <c r="F186" s="50" t="str">
        <f t="shared" si="4"/>
        <v/>
      </c>
      <c r="G186" s="50" t="str">
        <f t="shared" si="5"/>
        <v/>
      </c>
    </row>
    <row r="187" spans="1:7">
      <c r="A187" s="13" t="s">
        <v>464</v>
      </c>
      <c r="B187" s="64" t="s">
        <v>465</v>
      </c>
      <c r="C187" s="52"/>
      <c r="D187" s="52">
        <v>329</v>
      </c>
      <c r="E187" s="52">
        <v>3144</v>
      </c>
      <c r="F187" s="50" t="str">
        <f t="shared" si="4"/>
        <v/>
      </c>
      <c r="G187" s="50">
        <f t="shared" si="5"/>
        <v>955.6</v>
      </c>
    </row>
    <row r="188" spans="1:7">
      <c r="A188" s="13" t="s">
        <v>466</v>
      </c>
      <c r="B188" s="54" t="s">
        <v>467</v>
      </c>
      <c r="C188" s="52"/>
      <c r="D188" s="52"/>
      <c r="E188" s="52"/>
      <c r="F188" s="50" t="str">
        <f t="shared" si="4"/>
        <v/>
      </c>
      <c r="G188" s="50" t="str">
        <f t="shared" si="5"/>
        <v/>
      </c>
    </row>
    <row r="189" spans="1:7">
      <c r="A189" s="13" t="s">
        <v>468</v>
      </c>
      <c r="B189" s="54" t="s">
        <v>469</v>
      </c>
      <c r="C189" s="52">
        <v>139</v>
      </c>
      <c r="D189" s="52">
        <v>67</v>
      </c>
      <c r="E189" s="52"/>
      <c r="F189" s="50">
        <f t="shared" si="4"/>
        <v>0</v>
      </c>
      <c r="G189" s="50">
        <f t="shared" si="5"/>
        <v>0</v>
      </c>
    </row>
    <row r="190" spans="1:7">
      <c r="A190" s="13" t="s">
        <v>470</v>
      </c>
      <c r="B190" s="54" t="s">
        <v>471</v>
      </c>
      <c r="C190" s="52"/>
      <c r="D190" s="52">
        <v>205</v>
      </c>
      <c r="E190" s="52"/>
      <c r="F190" s="50" t="str">
        <f t="shared" si="4"/>
        <v/>
      </c>
      <c r="G190" s="50">
        <f t="shared" si="5"/>
        <v>0</v>
      </c>
    </row>
    <row r="191" spans="1:7">
      <c r="A191" s="13" t="s">
        <v>472</v>
      </c>
      <c r="B191" s="51" t="s">
        <v>473</v>
      </c>
      <c r="C191" s="50">
        <f>SUM(C192:C206)</f>
        <v>18420</v>
      </c>
      <c r="D191" s="50">
        <f>SUM(D192:D206)</f>
        <v>17700</v>
      </c>
      <c r="E191" s="50">
        <f>SUM(E192:E206)</f>
        <v>24566</v>
      </c>
      <c r="F191" s="50">
        <f t="shared" si="4"/>
        <v>133.4</v>
      </c>
      <c r="G191" s="50">
        <f t="shared" si="5"/>
        <v>138.8</v>
      </c>
    </row>
    <row r="192" spans="1:7">
      <c r="A192" s="13" t="s">
        <v>474</v>
      </c>
      <c r="B192" s="47" t="s">
        <v>475</v>
      </c>
      <c r="C192" s="52"/>
      <c r="D192" s="52"/>
      <c r="E192" s="52"/>
      <c r="F192" s="50" t="str">
        <f t="shared" si="4"/>
        <v/>
      </c>
      <c r="G192" s="50" t="str">
        <f t="shared" si="5"/>
        <v/>
      </c>
    </row>
    <row r="193" spans="1:7">
      <c r="A193" s="13" t="s">
        <v>476</v>
      </c>
      <c r="B193" s="47" t="s">
        <v>477</v>
      </c>
      <c r="C193" s="52"/>
      <c r="D193" s="52"/>
      <c r="E193" s="52"/>
      <c r="F193" s="50" t="str">
        <f t="shared" si="4"/>
        <v/>
      </c>
      <c r="G193" s="50" t="str">
        <f t="shared" si="5"/>
        <v/>
      </c>
    </row>
    <row r="194" spans="1:7">
      <c r="A194" s="13" t="s">
        <v>478</v>
      </c>
      <c r="B194" s="47" t="s">
        <v>479</v>
      </c>
      <c r="C194" s="52">
        <v>1506</v>
      </c>
      <c r="D194" s="52">
        <v>1505</v>
      </c>
      <c r="E194" s="52">
        <v>2322</v>
      </c>
      <c r="F194" s="50">
        <f t="shared" si="4"/>
        <v>154.2</v>
      </c>
      <c r="G194" s="50">
        <f t="shared" si="5"/>
        <v>154.3</v>
      </c>
    </row>
    <row r="195" spans="1:7">
      <c r="A195" s="13" t="s">
        <v>480</v>
      </c>
      <c r="B195" s="47" t="s">
        <v>481</v>
      </c>
      <c r="C195" s="52"/>
      <c r="D195" s="52"/>
      <c r="E195" s="52"/>
      <c r="F195" s="50" t="str">
        <f t="shared" si="4"/>
        <v/>
      </c>
      <c r="G195" s="50" t="str">
        <f t="shared" si="5"/>
        <v/>
      </c>
    </row>
    <row r="196" spans="1:7">
      <c r="A196" s="13" t="s">
        <v>482</v>
      </c>
      <c r="B196" s="47" t="s">
        <v>483</v>
      </c>
      <c r="C196" s="52"/>
      <c r="D196" s="52"/>
      <c r="E196" s="52"/>
      <c r="F196" s="50" t="str">
        <f t="shared" ref="F196:F243" si="6">IF(C196=0,"",ROUND(E196/C196*100,1))</f>
        <v/>
      </c>
      <c r="G196" s="50" t="str">
        <f t="shared" ref="G196:G243" si="7">IF(D196=0,"",ROUND(E196/D196*100,1))</f>
        <v/>
      </c>
    </row>
    <row r="197" spans="1:7">
      <c r="A197" s="13" t="s">
        <v>484</v>
      </c>
      <c r="B197" s="47" t="s">
        <v>485</v>
      </c>
      <c r="C197" s="52"/>
      <c r="D197" s="52"/>
      <c r="E197" s="52"/>
      <c r="F197" s="50" t="str">
        <f t="shared" si="6"/>
        <v/>
      </c>
      <c r="G197" s="50" t="str">
        <f t="shared" si="7"/>
        <v/>
      </c>
    </row>
    <row r="198" spans="1:7">
      <c r="A198" s="13" t="s">
        <v>486</v>
      </c>
      <c r="B198" s="47" t="s">
        <v>487</v>
      </c>
      <c r="C198" s="52"/>
      <c r="D198" s="52"/>
      <c r="E198" s="52"/>
      <c r="F198" s="50" t="str">
        <f t="shared" si="6"/>
        <v/>
      </c>
      <c r="G198" s="50" t="str">
        <f t="shared" si="7"/>
        <v/>
      </c>
    </row>
    <row r="199" spans="1:7">
      <c r="A199" s="13" t="s">
        <v>488</v>
      </c>
      <c r="B199" s="47" t="s">
        <v>489</v>
      </c>
      <c r="C199" s="52"/>
      <c r="D199" s="52"/>
      <c r="E199" s="52"/>
      <c r="F199" s="50" t="str">
        <f t="shared" si="6"/>
        <v/>
      </c>
      <c r="G199" s="50" t="str">
        <f t="shared" si="7"/>
        <v/>
      </c>
    </row>
    <row r="200" spans="1:7">
      <c r="A200" s="13" t="s">
        <v>490</v>
      </c>
      <c r="B200" s="47" t="s">
        <v>491</v>
      </c>
      <c r="C200" s="52"/>
      <c r="D200" s="52"/>
      <c r="E200" s="52"/>
      <c r="F200" s="50" t="str">
        <f t="shared" si="6"/>
        <v/>
      </c>
      <c r="G200" s="50" t="str">
        <f t="shared" si="7"/>
        <v/>
      </c>
    </row>
    <row r="201" spans="1:7">
      <c r="A201" s="13" t="s">
        <v>492</v>
      </c>
      <c r="B201" s="47" t="s">
        <v>493</v>
      </c>
      <c r="C201" s="52"/>
      <c r="D201" s="52"/>
      <c r="E201" s="52"/>
      <c r="F201" s="50" t="str">
        <f t="shared" si="6"/>
        <v/>
      </c>
      <c r="G201" s="50" t="str">
        <f t="shared" si="7"/>
        <v/>
      </c>
    </row>
    <row r="202" spans="1:7">
      <c r="A202" s="13" t="s">
        <v>494</v>
      </c>
      <c r="B202" s="47" t="s">
        <v>495</v>
      </c>
      <c r="C202" s="52">
        <v>1555</v>
      </c>
      <c r="D202" s="52">
        <v>1552</v>
      </c>
      <c r="E202" s="52"/>
      <c r="F202" s="50">
        <f t="shared" si="6"/>
        <v>0</v>
      </c>
      <c r="G202" s="50">
        <f t="shared" si="7"/>
        <v>0</v>
      </c>
    </row>
    <row r="203" spans="1:7">
      <c r="A203" s="13" t="s">
        <v>496</v>
      </c>
      <c r="B203" s="47" t="s">
        <v>497</v>
      </c>
      <c r="C203" s="52"/>
      <c r="D203" s="52"/>
      <c r="E203" s="52"/>
      <c r="F203" s="50" t="str">
        <f t="shared" si="6"/>
        <v/>
      </c>
      <c r="G203" s="50" t="str">
        <f t="shared" si="7"/>
        <v/>
      </c>
    </row>
    <row r="204" spans="1:7">
      <c r="A204" s="13" t="s">
        <v>498</v>
      </c>
      <c r="B204" s="47" t="s">
        <v>499</v>
      </c>
      <c r="C204" s="52">
        <v>8628</v>
      </c>
      <c r="D204" s="52">
        <v>8027</v>
      </c>
      <c r="E204" s="52">
        <v>12727</v>
      </c>
      <c r="F204" s="50">
        <f t="shared" si="6"/>
        <v>147.5</v>
      </c>
      <c r="G204" s="50">
        <f t="shared" si="7"/>
        <v>158.6</v>
      </c>
    </row>
    <row r="205" spans="1:7">
      <c r="A205" s="13" t="s">
        <v>500</v>
      </c>
      <c r="B205" s="47" t="s">
        <v>501</v>
      </c>
      <c r="C205" s="52">
        <v>6731</v>
      </c>
      <c r="D205" s="52">
        <v>6616</v>
      </c>
      <c r="E205" s="52">
        <v>9517</v>
      </c>
      <c r="F205" s="50">
        <f t="shared" si="6"/>
        <v>141.4</v>
      </c>
      <c r="G205" s="50">
        <f t="shared" si="7"/>
        <v>143.8</v>
      </c>
    </row>
    <row r="206" spans="1:7">
      <c r="A206" s="13" t="s">
        <v>502</v>
      </c>
      <c r="B206" s="47" t="s">
        <v>503</v>
      </c>
      <c r="C206" s="52"/>
      <c r="D206" s="52"/>
      <c r="E206" s="52"/>
      <c r="F206" s="50" t="str">
        <f t="shared" si="6"/>
        <v/>
      </c>
      <c r="G206" s="50" t="str">
        <f t="shared" si="7"/>
        <v/>
      </c>
    </row>
    <row r="207" spans="1:7">
      <c r="A207" s="13" t="s">
        <v>504</v>
      </c>
      <c r="B207" s="51" t="s">
        <v>505</v>
      </c>
      <c r="C207" s="50">
        <f>SUM(C208:C222)</f>
        <v>0</v>
      </c>
      <c r="D207" s="50">
        <f>SUM(D208:D222)</f>
        <v>4</v>
      </c>
      <c r="E207" s="50">
        <f>SUM(E208:E222)</f>
        <v>4</v>
      </c>
      <c r="F207" s="50" t="str">
        <f t="shared" si="6"/>
        <v/>
      </c>
      <c r="G207" s="50">
        <f t="shared" si="7"/>
        <v>100</v>
      </c>
    </row>
    <row r="208" spans="1:7">
      <c r="A208" s="13" t="s">
        <v>506</v>
      </c>
      <c r="B208" s="47" t="s">
        <v>507</v>
      </c>
      <c r="C208" s="52"/>
      <c r="D208" s="52"/>
      <c r="E208" s="52"/>
      <c r="F208" s="50" t="str">
        <f t="shared" si="6"/>
        <v/>
      </c>
      <c r="G208" s="50" t="str">
        <f t="shared" si="7"/>
        <v/>
      </c>
    </row>
    <row r="209" spans="1:7">
      <c r="A209" s="13" t="s">
        <v>508</v>
      </c>
      <c r="B209" s="47" t="s">
        <v>509</v>
      </c>
      <c r="C209" s="52"/>
      <c r="D209" s="52"/>
      <c r="E209" s="52"/>
      <c r="F209" s="50" t="str">
        <f t="shared" si="6"/>
        <v/>
      </c>
      <c r="G209" s="50" t="str">
        <f t="shared" si="7"/>
        <v/>
      </c>
    </row>
    <row r="210" spans="1:7">
      <c r="A210" s="13" t="s">
        <v>510</v>
      </c>
      <c r="B210" s="47" t="s">
        <v>511</v>
      </c>
      <c r="C210" s="52"/>
      <c r="D210" s="52">
        <v>4</v>
      </c>
      <c r="E210" s="52">
        <v>4</v>
      </c>
      <c r="F210" s="50" t="str">
        <f t="shared" si="6"/>
        <v/>
      </c>
      <c r="G210" s="50">
        <f t="shared" si="7"/>
        <v>100</v>
      </c>
    </row>
    <row r="211" spans="1:7">
      <c r="A211" s="13" t="s">
        <v>512</v>
      </c>
      <c r="B211" s="47" t="s">
        <v>513</v>
      </c>
      <c r="C211" s="52"/>
      <c r="D211" s="52"/>
      <c r="E211" s="52"/>
      <c r="F211" s="50" t="str">
        <f t="shared" si="6"/>
        <v/>
      </c>
      <c r="G211" s="50" t="str">
        <f t="shared" si="7"/>
        <v/>
      </c>
    </row>
    <row r="212" spans="1:7">
      <c r="A212" s="13" t="s">
        <v>514</v>
      </c>
      <c r="B212" s="47" t="s">
        <v>515</v>
      </c>
      <c r="C212" s="52"/>
      <c r="D212" s="52"/>
      <c r="E212" s="52"/>
      <c r="F212" s="50" t="str">
        <f t="shared" si="6"/>
        <v/>
      </c>
      <c r="G212" s="50" t="str">
        <f t="shared" si="7"/>
        <v/>
      </c>
    </row>
    <row r="213" spans="1:7">
      <c r="A213" s="13" t="s">
        <v>516</v>
      </c>
      <c r="B213" s="47" t="s">
        <v>517</v>
      </c>
      <c r="C213" s="52"/>
      <c r="D213" s="52"/>
      <c r="E213" s="52"/>
      <c r="F213" s="50" t="str">
        <f t="shared" si="6"/>
        <v/>
      </c>
      <c r="G213" s="50" t="str">
        <f t="shared" si="7"/>
        <v/>
      </c>
    </row>
    <row r="214" spans="1:7">
      <c r="A214" s="13" t="s">
        <v>518</v>
      </c>
      <c r="B214" s="47" t="s">
        <v>519</v>
      </c>
      <c r="C214" s="52"/>
      <c r="D214" s="52"/>
      <c r="E214" s="52"/>
      <c r="F214" s="50" t="str">
        <f t="shared" si="6"/>
        <v/>
      </c>
      <c r="G214" s="50" t="str">
        <f t="shared" si="7"/>
        <v/>
      </c>
    </row>
    <row r="215" spans="1:7">
      <c r="A215" s="13" t="s">
        <v>520</v>
      </c>
      <c r="B215" s="47" t="s">
        <v>521</v>
      </c>
      <c r="C215" s="52"/>
      <c r="D215" s="52"/>
      <c r="E215" s="52"/>
      <c r="F215" s="50" t="str">
        <f t="shared" si="6"/>
        <v/>
      </c>
      <c r="G215" s="50" t="str">
        <f t="shared" si="7"/>
        <v/>
      </c>
    </row>
    <row r="216" spans="1:7">
      <c r="A216" s="13" t="s">
        <v>522</v>
      </c>
      <c r="B216" s="47" t="s">
        <v>523</v>
      </c>
      <c r="C216" s="52"/>
      <c r="D216" s="52"/>
      <c r="E216" s="52"/>
      <c r="F216" s="50" t="str">
        <f t="shared" si="6"/>
        <v/>
      </c>
      <c r="G216" s="50" t="str">
        <f t="shared" si="7"/>
        <v/>
      </c>
    </row>
    <row r="217" spans="1:7">
      <c r="A217" s="13" t="s">
        <v>524</v>
      </c>
      <c r="B217" s="47" t="s">
        <v>525</v>
      </c>
      <c r="C217" s="52"/>
      <c r="D217" s="52"/>
      <c r="E217" s="52"/>
      <c r="F217" s="50" t="str">
        <f t="shared" si="6"/>
        <v/>
      </c>
      <c r="G217" s="50" t="str">
        <f t="shared" si="7"/>
        <v/>
      </c>
    </row>
    <row r="218" spans="1:7">
      <c r="A218" s="13" t="s">
        <v>526</v>
      </c>
      <c r="B218" s="47" t="s">
        <v>527</v>
      </c>
      <c r="C218" s="52"/>
      <c r="D218" s="52"/>
      <c r="E218" s="52"/>
      <c r="F218" s="50" t="str">
        <f t="shared" si="6"/>
        <v/>
      </c>
      <c r="G218" s="50" t="str">
        <f t="shared" si="7"/>
        <v/>
      </c>
    </row>
    <row r="219" spans="1:7">
      <c r="A219" s="13" t="s">
        <v>528</v>
      </c>
      <c r="B219" s="47" t="s">
        <v>529</v>
      </c>
      <c r="C219" s="52"/>
      <c r="D219" s="52"/>
      <c r="E219" s="52"/>
      <c r="F219" s="50" t="str">
        <f t="shared" si="6"/>
        <v/>
      </c>
      <c r="G219" s="50" t="str">
        <f t="shared" si="7"/>
        <v/>
      </c>
    </row>
    <row r="220" spans="1:7">
      <c r="A220" s="13" t="s">
        <v>530</v>
      </c>
      <c r="B220" s="47" t="s">
        <v>531</v>
      </c>
      <c r="C220" s="52"/>
      <c r="D220" s="52"/>
      <c r="E220" s="52"/>
      <c r="F220" s="50" t="str">
        <f t="shared" si="6"/>
        <v/>
      </c>
      <c r="G220" s="50" t="str">
        <f t="shared" si="7"/>
        <v/>
      </c>
    </row>
    <row r="221" spans="1:7">
      <c r="A221" s="13" t="s">
        <v>532</v>
      </c>
      <c r="B221" s="47" t="s">
        <v>533</v>
      </c>
      <c r="C221" s="52"/>
      <c r="D221" s="52"/>
      <c r="E221" s="52"/>
      <c r="F221" s="50" t="str">
        <f t="shared" si="6"/>
        <v/>
      </c>
      <c r="G221" s="50" t="str">
        <f t="shared" si="7"/>
        <v/>
      </c>
    </row>
    <row r="222" spans="1:7">
      <c r="A222" s="13" t="s">
        <v>534</v>
      </c>
      <c r="B222" s="47" t="s">
        <v>535</v>
      </c>
      <c r="C222" s="52"/>
      <c r="D222" s="52"/>
      <c r="E222" s="52"/>
      <c r="F222" s="50" t="str">
        <f t="shared" si="6"/>
        <v/>
      </c>
      <c r="G222" s="50" t="str">
        <f t="shared" si="7"/>
        <v/>
      </c>
    </row>
    <row r="223" spans="1:7">
      <c r="A223" s="82" t="s">
        <v>536</v>
      </c>
      <c r="B223" s="51" t="s">
        <v>537</v>
      </c>
      <c r="C223" s="50">
        <f>SUM(C224,C237)</f>
        <v>0</v>
      </c>
      <c r="D223" s="50">
        <f>SUM(D224,D237)</f>
        <v>0</v>
      </c>
      <c r="E223" s="50">
        <f>SUM(E224,E237)</f>
        <v>0</v>
      </c>
      <c r="F223" s="50" t="str">
        <f t="shared" si="6"/>
        <v/>
      </c>
      <c r="G223" s="50" t="str">
        <f t="shared" si="7"/>
        <v/>
      </c>
    </row>
    <row r="224" spans="1:7">
      <c r="A224" s="82" t="s">
        <v>538</v>
      </c>
      <c r="B224" s="51" t="s">
        <v>539</v>
      </c>
      <c r="C224" s="50">
        <f>SUM(C225:C236)</f>
        <v>0</v>
      </c>
      <c r="D224" s="50">
        <f>SUM(D225:D236)</f>
        <v>0</v>
      </c>
      <c r="E224" s="50">
        <f>SUM(E225:E236)</f>
        <v>0</v>
      </c>
      <c r="F224" s="50" t="str">
        <f t="shared" si="6"/>
        <v/>
      </c>
      <c r="G224" s="50" t="str">
        <f t="shared" si="7"/>
        <v/>
      </c>
    </row>
    <row r="225" spans="1:7">
      <c r="A225" s="82" t="s">
        <v>540</v>
      </c>
      <c r="B225" s="47" t="s">
        <v>541</v>
      </c>
      <c r="C225" s="52"/>
      <c r="D225" s="52"/>
      <c r="E225" s="52"/>
      <c r="F225" s="50" t="str">
        <f t="shared" si="6"/>
        <v/>
      </c>
      <c r="G225" s="50" t="str">
        <f t="shared" si="7"/>
        <v/>
      </c>
    </row>
    <row r="226" spans="1:7">
      <c r="A226" s="82" t="s">
        <v>542</v>
      </c>
      <c r="B226" s="47" t="s">
        <v>543</v>
      </c>
      <c r="C226" s="52"/>
      <c r="D226" s="52"/>
      <c r="E226" s="52"/>
      <c r="F226" s="50" t="str">
        <f t="shared" si="6"/>
        <v/>
      </c>
      <c r="G226" s="50" t="str">
        <f t="shared" si="7"/>
        <v/>
      </c>
    </row>
    <row r="227" spans="1:7">
      <c r="A227" s="82" t="s">
        <v>544</v>
      </c>
      <c r="B227" s="47" t="s">
        <v>545</v>
      </c>
      <c r="C227" s="52"/>
      <c r="D227" s="52"/>
      <c r="E227" s="52"/>
      <c r="F227" s="50" t="str">
        <f t="shared" si="6"/>
        <v/>
      </c>
      <c r="G227" s="50" t="str">
        <f t="shared" si="7"/>
        <v/>
      </c>
    </row>
    <row r="228" spans="1:7">
      <c r="A228" s="82" t="s">
        <v>546</v>
      </c>
      <c r="B228" s="47" t="s">
        <v>547</v>
      </c>
      <c r="C228" s="52"/>
      <c r="D228" s="52"/>
      <c r="E228" s="52"/>
      <c r="F228" s="50" t="str">
        <f t="shared" si="6"/>
        <v/>
      </c>
      <c r="G228" s="50" t="str">
        <f t="shared" si="7"/>
        <v/>
      </c>
    </row>
    <row r="229" spans="1:7">
      <c r="A229" s="82" t="s">
        <v>548</v>
      </c>
      <c r="B229" s="47" t="s">
        <v>549</v>
      </c>
      <c r="C229" s="52"/>
      <c r="D229" s="52"/>
      <c r="E229" s="52"/>
      <c r="F229" s="50" t="str">
        <f t="shared" si="6"/>
        <v/>
      </c>
      <c r="G229" s="50" t="str">
        <f t="shared" si="7"/>
        <v/>
      </c>
    </row>
    <row r="230" spans="1:7">
      <c r="A230" s="82" t="s">
        <v>550</v>
      </c>
      <c r="B230" s="47" t="s">
        <v>551</v>
      </c>
      <c r="C230" s="52"/>
      <c r="D230" s="52"/>
      <c r="E230" s="52"/>
      <c r="F230" s="50" t="str">
        <f t="shared" si="6"/>
        <v/>
      </c>
      <c r="G230" s="50" t="str">
        <f t="shared" si="7"/>
        <v/>
      </c>
    </row>
    <row r="231" spans="1:7">
      <c r="A231" s="82" t="s">
        <v>552</v>
      </c>
      <c r="B231" s="47" t="s">
        <v>553</v>
      </c>
      <c r="C231" s="52"/>
      <c r="D231" s="52"/>
      <c r="E231" s="52"/>
      <c r="F231" s="50" t="str">
        <f t="shared" si="6"/>
        <v/>
      </c>
      <c r="G231" s="50" t="str">
        <f t="shared" si="7"/>
        <v/>
      </c>
    </row>
    <row r="232" spans="1:7">
      <c r="A232" s="82" t="s">
        <v>554</v>
      </c>
      <c r="B232" s="47" t="s">
        <v>555</v>
      </c>
      <c r="C232" s="52"/>
      <c r="D232" s="52"/>
      <c r="E232" s="52"/>
      <c r="F232" s="50" t="str">
        <f t="shared" si="6"/>
        <v/>
      </c>
      <c r="G232" s="50" t="str">
        <f t="shared" si="7"/>
        <v/>
      </c>
    </row>
    <row r="233" spans="1:7">
      <c r="A233" s="82" t="s">
        <v>556</v>
      </c>
      <c r="B233" s="47" t="s">
        <v>557</v>
      </c>
      <c r="C233" s="52"/>
      <c r="D233" s="52"/>
      <c r="E233" s="52"/>
      <c r="F233" s="50" t="str">
        <f t="shared" si="6"/>
        <v/>
      </c>
      <c r="G233" s="50" t="str">
        <f t="shared" si="7"/>
        <v/>
      </c>
    </row>
    <row r="234" spans="1:7">
      <c r="A234" s="82" t="s">
        <v>558</v>
      </c>
      <c r="B234" s="47" t="s">
        <v>559</v>
      </c>
      <c r="C234" s="52"/>
      <c r="D234" s="52"/>
      <c r="E234" s="52"/>
      <c r="F234" s="50" t="str">
        <f t="shared" si="6"/>
        <v/>
      </c>
      <c r="G234" s="50" t="str">
        <f t="shared" si="7"/>
        <v/>
      </c>
    </row>
    <row r="235" spans="1:7">
      <c r="A235" s="82" t="s">
        <v>560</v>
      </c>
      <c r="B235" s="47" t="s">
        <v>561</v>
      </c>
      <c r="C235" s="52"/>
      <c r="D235" s="52"/>
      <c r="E235" s="52"/>
      <c r="F235" s="50" t="str">
        <f t="shared" si="6"/>
        <v/>
      </c>
      <c r="G235" s="50" t="str">
        <f t="shared" si="7"/>
        <v/>
      </c>
    </row>
    <row r="236" spans="1:7">
      <c r="A236" s="82" t="s">
        <v>562</v>
      </c>
      <c r="B236" s="47" t="s">
        <v>563</v>
      </c>
      <c r="C236" s="52"/>
      <c r="D236" s="52"/>
      <c r="E236" s="52"/>
      <c r="F236" s="50" t="str">
        <f t="shared" si="6"/>
        <v/>
      </c>
      <c r="G236" s="50" t="str">
        <f t="shared" si="7"/>
        <v/>
      </c>
    </row>
    <row r="237" spans="1:7">
      <c r="A237" s="82" t="s">
        <v>564</v>
      </c>
      <c r="B237" s="51" t="s">
        <v>565</v>
      </c>
      <c r="C237" s="50">
        <f>SUM(C238:C243)</f>
        <v>0</v>
      </c>
      <c r="D237" s="50">
        <f>SUM(D238:D243)</f>
        <v>0</v>
      </c>
      <c r="E237" s="50">
        <f>SUM(E238:E243)</f>
        <v>0</v>
      </c>
      <c r="F237" s="50" t="str">
        <f t="shared" si="6"/>
        <v/>
      </c>
      <c r="G237" s="50" t="str">
        <f t="shared" si="7"/>
        <v/>
      </c>
    </row>
    <row r="238" spans="1:7">
      <c r="A238" s="82" t="s">
        <v>566</v>
      </c>
      <c r="B238" s="47" t="s">
        <v>567</v>
      </c>
      <c r="C238" s="52"/>
      <c r="D238" s="52"/>
      <c r="E238" s="52"/>
      <c r="F238" s="50" t="str">
        <f t="shared" si="6"/>
        <v/>
      </c>
      <c r="G238" s="50" t="str">
        <f t="shared" si="7"/>
        <v/>
      </c>
    </row>
    <row r="239" spans="1:7">
      <c r="A239" s="82" t="s">
        <v>568</v>
      </c>
      <c r="B239" s="47" t="s">
        <v>569</v>
      </c>
      <c r="C239" s="52"/>
      <c r="D239" s="52"/>
      <c r="E239" s="52"/>
      <c r="F239" s="50" t="str">
        <f t="shared" si="6"/>
        <v/>
      </c>
      <c r="G239" s="50" t="str">
        <f t="shared" si="7"/>
        <v/>
      </c>
    </row>
    <row r="240" spans="1:7">
      <c r="A240" s="82" t="s">
        <v>570</v>
      </c>
      <c r="B240" s="47" t="s">
        <v>571</v>
      </c>
      <c r="C240" s="52"/>
      <c r="D240" s="52"/>
      <c r="E240" s="52"/>
      <c r="F240" s="50" t="str">
        <f t="shared" si="6"/>
        <v/>
      </c>
      <c r="G240" s="50" t="str">
        <f t="shared" si="7"/>
        <v/>
      </c>
    </row>
    <row r="241" spans="1:7">
      <c r="A241" s="82" t="s">
        <v>572</v>
      </c>
      <c r="B241" s="47" t="s">
        <v>573</v>
      </c>
      <c r="C241" s="52"/>
      <c r="D241" s="52"/>
      <c r="E241" s="52"/>
      <c r="F241" s="50" t="str">
        <f t="shared" si="6"/>
        <v/>
      </c>
      <c r="G241" s="50" t="str">
        <f t="shared" si="7"/>
        <v/>
      </c>
    </row>
    <row r="242" spans="1:7">
      <c r="A242" s="82" t="s">
        <v>574</v>
      </c>
      <c r="B242" s="47" t="s">
        <v>575</v>
      </c>
      <c r="C242" s="52"/>
      <c r="D242" s="52"/>
      <c r="E242" s="52"/>
      <c r="F242" s="50" t="str">
        <f t="shared" si="6"/>
        <v/>
      </c>
      <c r="G242" s="50" t="str">
        <f t="shared" si="7"/>
        <v/>
      </c>
    </row>
    <row r="243" spans="1:7">
      <c r="A243" s="82" t="s">
        <v>576</v>
      </c>
      <c r="B243" s="47" t="s">
        <v>577</v>
      </c>
      <c r="C243" s="52"/>
      <c r="D243" s="52"/>
      <c r="E243" s="52"/>
      <c r="F243" s="50" t="str">
        <f t="shared" si="6"/>
        <v/>
      </c>
      <c r="G243" s="50" t="str">
        <f t="shared" si="7"/>
        <v/>
      </c>
    </row>
    <row r="244" spans="1:7">
      <c r="A244" s="13"/>
      <c r="B244" s="54"/>
      <c r="C244" s="52"/>
      <c r="D244" s="52"/>
      <c r="E244" s="52"/>
      <c r="F244" s="52"/>
      <c r="G244" s="52"/>
    </row>
    <row r="245" spans="1:7">
      <c r="A245" s="13"/>
      <c r="B245" s="54"/>
      <c r="C245" s="52"/>
      <c r="D245" s="52"/>
      <c r="E245" s="52"/>
      <c r="F245" s="52"/>
      <c r="G245" s="52"/>
    </row>
    <row r="246" spans="1:7">
      <c r="A246" s="21"/>
      <c r="B246" s="67" t="s">
        <v>578</v>
      </c>
      <c r="C246" s="50">
        <f>SUM(C4,C20,C32,C43,C101,C117,C161,C165,C191,C207,C223)</f>
        <v>63955</v>
      </c>
      <c r="D246" s="50">
        <f>SUM(D4,D20,D32,D43,D101,D117,D161,D165,D191,D207,D223)</f>
        <v>226528</v>
      </c>
      <c r="E246" s="50">
        <f>SUM(E4,E20,E32,E43,E101,E117,E161,E165,E191,E207,E223)</f>
        <v>155377</v>
      </c>
      <c r="F246" s="50">
        <f t="shared" ref="F246:F254" si="8">IF(C246=0,"",ROUND(E246/C246*100,1))</f>
        <v>242.9</v>
      </c>
      <c r="G246" s="50">
        <f t="shared" ref="G246:G254" si="9">IF(D246=0,"",ROUND(E246/D246*100,1))</f>
        <v>68.6</v>
      </c>
    </row>
    <row r="247" spans="1:7">
      <c r="A247" s="12" t="s">
        <v>579</v>
      </c>
      <c r="B247" s="68" t="s">
        <v>580</v>
      </c>
      <c r="C247" s="50">
        <f>SUM(C248:C251,C254)</f>
        <v>110</v>
      </c>
      <c r="D247" s="50">
        <f>SUM(D248:D251,D254)</f>
        <v>50353</v>
      </c>
      <c r="E247" s="50">
        <f>SUM(E248:E251,E254)</f>
        <v>215</v>
      </c>
      <c r="F247" s="50">
        <f t="shared" si="8"/>
        <v>195.5</v>
      </c>
      <c r="G247" s="50">
        <f t="shared" si="9"/>
        <v>0.4</v>
      </c>
    </row>
    <row r="248" spans="1:7">
      <c r="A248" s="81" t="s">
        <v>581</v>
      </c>
      <c r="B248" s="42" t="s">
        <v>582</v>
      </c>
      <c r="C248" s="52"/>
      <c r="D248" s="52"/>
      <c r="E248" s="52"/>
      <c r="F248" s="50" t="str">
        <f t="shared" si="8"/>
        <v/>
      </c>
      <c r="G248" s="50" t="str">
        <f t="shared" si="9"/>
        <v/>
      </c>
    </row>
    <row r="249" spans="1:7">
      <c r="A249" s="81" t="s">
        <v>583</v>
      </c>
      <c r="B249" s="42" t="s">
        <v>584</v>
      </c>
      <c r="C249" s="52">
        <v>110</v>
      </c>
      <c r="D249" s="52">
        <v>178</v>
      </c>
      <c r="E249" s="52">
        <v>215</v>
      </c>
      <c r="F249" s="50">
        <f t="shared" si="8"/>
        <v>195.5</v>
      </c>
      <c r="G249" s="50">
        <f t="shared" si="9"/>
        <v>120.8</v>
      </c>
    </row>
    <row r="250" spans="1:7">
      <c r="A250" s="12" t="s">
        <v>585</v>
      </c>
      <c r="B250" s="42" t="s">
        <v>586</v>
      </c>
      <c r="C250" s="52"/>
      <c r="D250" s="52">
        <v>5850</v>
      </c>
      <c r="E250" s="52"/>
      <c r="F250" s="50" t="str">
        <f t="shared" si="8"/>
        <v/>
      </c>
      <c r="G250" s="50">
        <f t="shared" si="9"/>
        <v>0</v>
      </c>
    </row>
    <row r="251" spans="1:7">
      <c r="A251" s="12" t="s">
        <v>587</v>
      </c>
      <c r="B251" s="42" t="s">
        <v>588</v>
      </c>
      <c r="C251" s="52"/>
      <c r="D251" s="52">
        <v>44325</v>
      </c>
      <c r="E251" s="52"/>
      <c r="F251" s="50" t="str">
        <f t="shared" si="8"/>
        <v/>
      </c>
      <c r="G251" s="50">
        <f t="shared" si="9"/>
        <v>0</v>
      </c>
    </row>
    <row r="252" spans="1:7">
      <c r="A252" s="81" t="s">
        <v>589</v>
      </c>
      <c r="B252" s="68" t="s">
        <v>590</v>
      </c>
      <c r="C252" s="50">
        <f>SUM(C253)</f>
        <v>54737</v>
      </c>
      <c r="D252" s="50">
        <f>SUM(D253)</f>
        <v>54737</v>
      </c>
      <c r="E252" s="50">
        <f>SUM(E253)</f>
        <v>20</v>
      </c>
      <c r="F252" s="50">
        <f t="shared" si="8"/>
        <v>0</v>
      </c>
      <c r="G252" s="50">
        <f t="shared" si="9"/>
        <v>0</v>
      </c>
    </row>
    <row r="253" spans="1:7">
      <c r="A253" s="81" t="s">
        <v>591</v>
      </c>
      <c r="B253" s="45" t="s">
        <v>592</v>
      </c>
      <c r="C253" s="52">
        <v>54737</v>
      </c>
      <c r="D253" s="52">
        <v>54737</v>
      </c>
      <c r="E253" s="52">
        <v>20</v>
      </c>
      <c r="F253" s="50">
        <f t="shared" si="8"/>
        <v>0</v>
      </c>
      <c r="G253" s="50">
        <f t="shared" si="9"/>
        <v>0</v>
      </c>
    </row>
    <row r="254" spans="1:7">
      <c r="A254" s="81" t="s">
        <v>593</v>
      </c>
      <c r="B254" s="45" t="s">
        <v>594</v>
      </c>
      <c r="C254" s="52"/>
      <c r="D254" s="52"/>
      <c r="E254" s="52"/>
      <c r="F254" s="50" t="str">
        <f t="shared" si="8"/>
        <v/>
      </c>
      <c r="G254" s="50" t="str">
        <f t="shared" si="9"/>
        <v/>
      </c>
    </row>
    <row r="255" spans="1:7">
      <c r="A255" s="12"/>
      <c r="B255" s="45"/>
      <c r="C255" s="52"/>
      <c r="D255" s="52"/>
      <c r="E255" s="52"/>
      <c r="F255" s="52"/>
      <c r="G255" s="52"/>
    </row>
    <row r="256" spans="1:7">
      <c r="A256" s="70"/>
      <c r="B256" s="45"/>
      <c r="C256" s="52"/>
      <c r="D256" s="52"/>
      <c r="E256" s="52"/>
      <c r="F256" s="52"/>
      <c r="G256" s="52"/>
    </row>
    <row r="257" spans="1:7">
      <c r="A257" s="21"/>
      <c r="B257" s="67" t="s">
        <v>595</v>
      </c>
      <c r="C257" s="50">
        <f>SUM(C246:C247,C252)</f>
        <v>118802</v>
      </c>
      <c r="D257" s="50">
        <f>SUM(D246:D247,D252)</f>
        <v>331618</v>
      </c>
      <c r="E257" s="50">
        <f>SUM(E246:E247,E252)</f>
        <v>155612</v>
      </c>
      <c r="F257" s="50">
        <f>IF(C257=0,"",ROUND(E257/C257*100,1))</f>
        <v>131</v>
      </c>
      <c r="G257" s="50">
        <f>IF(D257=0,"",ROUND(E257/D257*100,1))</f>
        <v>46.9</v>
      </c>
    </row>
  </sheetData>
  <mergeCells count="6">
    <mergeCell ref="A1:G1"/>
    <mergeCell ref="E2:G2"/>
    <mergeCell ref="A2:A3"/>
    <mergeCell ref="B2:B3"/>
    <mergeCell ref="C2:C3"/>
    <mergeCell ref="D2: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3"/>
  <sheetViews>
    <sheetView showGridLines="0" showZeros="0" zoomScale="84" zoomScaleNormal="84" workbookViewId="0">
      <pane ySplit="6" topLeftCell="A7" activePane="bottomLeft" state="frozen"/>
      <selection/>
      <selection pane="bottomLeft" activeCell="B2" sqref="B2:N2"/>
    </sheetView>
  </sheetViews>
  <sheetFormatPr defaultColWidth="9" defaultRowHeight="13.5"/>
  <cols>
    <col min="1" max="1" width="10.6333333333333" style="3" customWidth="1"/>
    <col min="2" max="2" width="55.5" style="4" customWidth="1"/>
    <col min="3" max="5" width="14.75" style="3" customWidth="1"/>
    <col min="6" max="8" width="10.6333333333333" style="3" customWidth="1"/>
    <col min="9" max="9" width="56.6333333333333" style="4" customWidth="1"/>
    <col min="10" max="12" width="14.75" style="3" customWidth="1"/>
    <col min="13" max="14" width="10.6333333333333" style="3" customWidth="1"/>
    <col min="15" max="16384" width="9" style="3"/>
  </cols>
  <sheetData>
    <row r="1" ht="14.25" spans="2:8">
      <c r="B1" s="27" t="s">
        <v>596</v>
      </c>
      <c r="C1" s="28"/>
      <c r="D1" s="28"/>
      <c r="E1" s="28"/>
      <c r="F1" s="28"/>
      <c r="G1" s="28"/>
      <c r="H1" s="28"/>
    </row>
    <row r="2" s="1" customFormat="1" ht="31.5" spans="2:14">
      <c r="B2" s="7" t="s">
        <v>597</v>
      </c>
      <c r="C2" s="29"/>
      <c r="D2" s="29"/>
      <c r="E2" s="29"/>
      <c r="F2" s="29"/>
      <c r="G2" s="29"/>
      <c r="H2" s="29"/>
      <c r="I2" s="48"/>
      <c r="J2" s="29"/>
      <c r="K2" s="29"/>
      <c r="L2" s="29"/>
      <c r="M2" s="29"/>
      <c r="N2" s="29"/>
    </row>
    <row r="3" ht="14.25" customHeight="1" spans="14:14">
      <c r="N3" s="49" t="s">
        <v>598</v>
      </c>
    </row>
    <row r="4" ht="27.9" customHeight="1" spans="1:14">
      <c r="A4" s="30" t="s">
        <v>599</v>
      </c>
      <c r="B4" s="31"/>
      <c r="C4" s="32"/>
      <c r="D4" s="32"/>
      <c r="E4" s="32"/>
      <c r="F4" s="32"/>
      <c r="G4" s="33"/>
      <c r="H4" s="30" t="s">
        <v>600</v>
      </c>
      <c r="I4" s="31"/>
      <c r="J4" s="32"/>
      <c r="K4" s="32"/>
      <c r="L4" s="32"/>
      <c r="M4" s="32"/>
      <c r="N4" s="33"/>
    </row>
    <row r="5" s="4" customFormat="1" ht="19.5" customHeight="1" spans="1:14">
      <c r="A5" s="34" t="s">
        <v>6</v>
      </c>
      <c r="B5" s="9" t="s">
        <v>7</v>
      </c>
      <c r="C5" s="9" t="s">
        <v>8</v>
      </c>
      <c r="D5" s="9" t="s">
        <v>9</v>
      </c>
      <c r="E5" s="9" t="s">
        <v>10</v>
      </c>
      <c r="F5" s="9"/>
      <c r="G5" s="9"/>
      <c r="H5" s="34" t="s">
        <v>6</v>
      </c>
      <c r="I5" s="9" t="s">
        <v>7</v>
      </c>
      <c r="J5" s="9" t="s">
        <v>8</v>
      </c>
      <c r="K5" s="9" t="s">
        <v>9</v>
      </c>
      <c r="L5" s="9" t="s">
        <v>10</v>
      </c>
      <c r="M5" s="9"/>
      <c r="N5" s="9"/>
    </row>
    <row r="6" s="4" customFormat="1" ht="60" customHeight="1" spans="1:14">
      <c r="A6" s="35"/>
      <c r="B6" s="9"/>
      <c r="C6" s="9"/>
      <c r="D6" s="9"/>
      <c r="E6" s="9" t="s">
        <v>11</v>
      </c>
      <c r="F6" s="36" t="s">
        <v>12</v>
      </c>
      <c r="G6" s="36" t="s">
        <v>13</v>
      </c>
      <c r="H6" s="35"/>
      <c r="I6" s="9"/>
      <c r="J6" s="9"/>
      <c r="K6" s="9"/>
      <c r="L6" s="9" t="s">
        <v>11</v>
      </c>
      <c r="M6" s="36" t="s">
        <v>12</v>
      </c>
      <c r="N6" s="36" t="s">
        <v>13</v>
      </c>
    </row>
    <row r="7" ht="20.1" customHeight="1" spans="1:14">
      <c r="A7" s="12" t="s">
        <v>14</v>
      </c>
      <c r="B7" s="37" t="s">
        <v>15</v>
      </c>
      <c r="C7" s="38"/>
      <c r="D7" s="38"/>
      <c r="E7" s="38"/>
      <c r="F7" s="39" t="str">
        <f>IF(C7=0,"",ROUND(E7/C7*100,1))</f>
        <v/>
      </c>
      <c r="G7" s="39" t="str">
        <f>IF(D7=0,"",ROUND(E7/D7*100,1))</f>
        <v/>
      </c>
      <c r="H7" s="13" t="s">
        <v>125</v>
      </c>
      <c r="I7" s="40" t="s">
        <v>126</v>
      </c>
      <c r="J7" s="50">
        <f>SUM(J8,J14,J20)</f>
        <v>0</v>
      </c>
      <c r="K7" s="50">
        <f>SUM(K8,K14,K20)</f>
        <v>4</v>
      </c>
      <c r="L7" s="50">
        <f>SUM(L8,L14,L20)</f>
        <v>1</v>
      </c>
      <c r="M7" s="50" t="str">
        <f>IF(J7=0,"",ROUND(L7/J7*100,1))</f>
        <v/>
      </c>
      <c r="N7" s="50">
        <f>IF(K7=0,"",ROUND(L7/K7*100,1))</f>
        <v>25</v>
      </c>
    </row>
    <row r="8" ht="20.1" customHeight="1" spans="1:14">
      <c r="A8" s="12" t="s">
        <v>16</v>
      </c>
      <c r="B8" s="37" t="s">
        <v>17</v>
      </c>
      <c r="C8" s="38"/>
      <c r="D8" s="38"/>
      <c r="E8" s="38"/>
      <c r="F8" s="39" t="str">
        <f t="shared" ref="F8:F52" si="0">IF(C8=0,"",ROUND(E8/C8*100,1))</f>
        <v/>
      </c>
      <c r="G8" s="39" t="str">
        <f t="shared" ref="G8:G52" si="1">IF(D8=0,"",ROUND(E8/D8*100,1))</f>
        <v/>
      </c>
      <c r="H8" s="82" t="s">
        <v>127</v>
      </c>
      <c r="I8" s="51" t="s">
        <v>128</v>
      </c>
      <c r="J8" s="50">
        <f>SUM(J9:J13)</f>
        <v>0</v>
      </c>
      <c r="K8" s="50">
        <f>SUM(K9:K13)</f>
        <v>4</v>
      </c>
      <c r="L8" s="50">
        <f>SUM(L9:L13)</f>
        <v>1</v>
      </c>
      <c r="M8" s="50" t="str">
        <f t="shared" ref="M8:M71" si="2">IF(J8=0,"",ROUND(L8/J8*100,1))</f>
        <v/>
      </c>
      <c r="N8" s="50">
        <f t="shared" ref="N8:N71" si="3">IF(K8=0,"",ROUND(L8/K8*100,1))</f>
        <v>25</v>
      </c>
    </row>
    <row r="9" ht="20.1" customHeight="1" spans="1:14">
      <c r="A9" s="12" t="s">
        <v>18</v>
      </c>
      <c r="B9" s="37" t="s">
        <v>19</v>
      </c>
      <c r="C9" s="38"/>
      <c r="D9" s="38"/>
      <c r="E9" s="38"/>
      <c r="F9" s="39" t="str">
        <f t="shared" si="0"/>
        <v/>
      </c>
      <c r="G9" s="39" t="str">
        <f t="shared" si="1"/>
        <v/>
      </c>
      <c r="H9" s="82" t="s">
        <v>129</v>
      </c>
      <c r="I9" s="47" t="s">
        <v>130</v>
      </c>
      <c r="J9" s="52"/>
      <c r="K9" s="52">
        <v>4</v>
      </c>
      <c r="L9" s="52">
        <v>1</v>
      </c>
      <c r="M9" s="50" t="str">
        <f t="shared" si="2"/>
        <v/>
      </c>
      <c r="N9" s="50">
        <f t="shared" si="3"/>
        <v>25</v>
      </c>
    </row>
    <row r="10" ht="20.1" customHeight="1" spans="1:14">
      <c r="A10" s="12" t="s">
        <v>20</v>
      </c>
      <c r="B10" s="37" t="s">
        <v>21</v>
      </c>
      <c r="C10" s="38">
        <v>800</v>
      </c>
      <c r="D10" s="38">
        <v>289</v>
      </c>
      <c r="E10" s="38"/>
      <c r="F10" s="39">
        <f t="shared" si="0"/>
        <v>0</v>
      </c>
      <c r="G10" s="39">
        <f t="shared" si="1"/>
        <v>0</v>
      </c>
      <c r="H10" s="13" t="s">
        <v>131</v>
      </c>
      <c r="I10" s="47" t="s">
        <v>132</v>
      </c>
      <c r="J10" s="52"/>
      <c r="K10" s="52"/>
      <c r="L10" s="52"/>
      <c r="M10" s="50" t="str">
        <f t="shared" si="2"/>
        <v/>
      </c>
      <c r="N10" s="50" t="str">
        <f t="shared" si="3"/>
        <v/>
      </c>
    </row>
    <row r="11" ht="20.1" customHeight="1" spans="1:14">
      <c r="A11" s="12" t="s">
        <v>22</v>
      </c>
      <c r="B11" s="37" t="s">
        <v>23</v>
      </c>
      <c r="C11" s="38">
        <v>500</v>
      </c>
      <c r="D11" s="38">
        <v>152</v>
      </c>
      <c r="E11" s="38"/>
      <c r="F11" s="39">
        <f t="shared" si="0"/>
        <v>0</v>
      </c>
      <c r="G11" s="39">
        <f t="shared" si="1"/>
        <v>0</v>
      </c>
      <c r="H11" s="13" t="s">
        <v>133</v>
      </c>
      <c r="I11" s="47" t="s">
        <v>134</v>
      </c>
      <c r="J11" s="52"/>
      <c r="K11" s="52"/>
      <c r="L11" s="52"/>
      <c r="M11" s="50" t="str">
        <f t="shared" si="2"/>
        <v/>
      </c>
      <c r="N11" s="50" t="str">
        <f t="shared" si="3"/>
        <v/>
      </c>
    </row>
    <row r="12" ht="20.1" customHeight="1" spans="1:14">
      <c r="A12" s="12" t="s">
        <v>24</v>
      </c>
      <c r="B12" s="40" t="s">
        <v>25</v>
      </c>
      <c r="C12" s="41">
        <f>SUM(C13:C17)</f>
        <v>98700</v>
      </c>
      <c r="D12" s="41">
        <f>SUM(D13:D17)</f>
        <v>83717</v>
      </c>
      <c r="E12" s="41">
        <f>SUM(E13:E17)</f>
        <v>100000</v>
      </c>
      <c r="F12" s="39">
        <f t="shared" si="0"/>
        <v>101.3</v>
      </c>
      <c r="G12" s="39">
        <f t="shared" si="1"/>
        <v>119.5</v>
      </c>
      <c r="H12" s="13" t="s">
        <v>135</v>
      </c>
      <c r="I12" s="47" t="s">
        <v>136</v>
      </c>
      <c r="J12" s="52"/>
      <c r="K12" s="52"/>
      <c r="L12" s="52"/>
      <c r="M12" s="50" t="str">
        <f t="shared" si="2"/>
        <v/>
      </c>
      <c r="N12" s="50" t="str">
        <f t="shared" si="3"/>
        <v/>
      </c>
    </row>
    <row r="13" ht="20.1" customHeight="1" spans="1:14">
      <c r="A13" s="12" t="s">
        <v>26</v>
      </c>
      <c r="B13" s="42" t="s">
        <v>27</v>
      </c>
      <c r="C13" s="38">
        <v>98700</v>
      </c>
      <c r="D13" s="43">
        <v>54891</v>
      </c>
      <c r="E13" s="43">
        <v>100000</v>
      </c>
      <c r="F13" s="39">
        <f t="shared" si="0"/>
        <v>101.3</v>
      </c>
      <c r="G13" s="39">
        <f t="shared" si="1"/>
        <v>182.2</v>
      </c>
      <c r="H13" s="13" t="s">
        <v>137</v>
      </c>
      <c r="I13" s="47" t="s">
        <v>138</v>
      </c>
      <c r="J13" s="52"/>
      <c r="K13" s="52"/>
      <c r="L13" s="52"/>
      <c r="M13" s="50" t="str">
        <f t="shared" si="2"/>
        <v/>
      </c>
      <c r="N13" s="50" t="str">
        <f t="shared" si="3"/>
        <v/>
      </c>
    </row>
    <row r="14" ht="20.1" customHeight="1" spans="1:14">
      <c r="A14" s="12" t="s">
        <v>28</v>
      </c>
      <c r="B14" s="42" t="s">
        <v>29</v>
      </c>
      <c r="C14" s="38"/>
      <c r="D14" s="43"/>
      <c r="E14" s="43"/>
      <c r="F14" s="39" t="str">
        <f t="shared" si="0"/>
        <v/>
      </c>
      <c r="G14" s="39" t="str">
        <f t="shared" si="1"/>
        <v/>
      </c>
      <c r="H14" s="82" t="s">
        <v>139</v>
      </c>
      <c r="I14" s="51" t="s">
        <v>140</v>
      </c>
      <c r="J14" s="50">
        <f>SUM(J15:J19)</f>
        <v>0</v>
      </c>
      <c r="K14" s="50">
        <f>SUM(K15:K19)</f>
        <v>0</v>
      </c>
      <c r="L14" s="50">
        <f>SUM(L15:L19)</f>
        <v>0</v>
      </c>
      <c r="M14" s="50" t="str">
        <f t="shared" si="2"/>
        <v/>
      </c>
      <c r="N14" s="50" t="str">
        <f t="shared" si="3"/>
        <v/>
      </c>
    </row>
    <row r="15" ht="20.1" customHeight="1" spans="1:14">
      <c r="A15" s="12" t="s">
        <v>30</v>
      </c>
      <c r="B15" s="42" t="s">
        <v>31</v>
      </c>
      <c r="C15" s="38"/>
      <c r="D15" s="43">
        <v>81</v>
      </c>
      <c r="E15" s="43"/>
      <c r="F15" s="39" t="str">
        <f t="shared" si="0"/>
        <v/>
      </c>
      <c r="G15" s="39">
        <f t="shared" si="1"/>
        <v>0</v>
      </c>
      <c r="H15" s="13" t="s">
        <v>141</v>
      </c>
      <c r="I15" s="47" t="s">
        <v>142</v>
      </c>
      <c r="J15" s="52"/>
      <c r="K15" s="52"/>
      <c r="L15" s="52"/>
      <c r="M15" s="50" t="str">
        <f t="shared" si="2"/>
        <v/>
      </c>
      <c r="N15" s="50" t="str">
        <f t="shared" si="3"/>
        <v/>
      </c>
    </row>
    <row r="16" ht="20.1" customHeight="1" spans="1:14">
      <c r="A16" s="12" t="s">
        <v>32</v>
      </c>
      <c r="B16" s="42" t="s">
        <v>33</v>
      </c>
      <c r="C16" s="38"/>
      <c r="D16" s="43">
        <v>-1465</v>
      </c>
      <c r="E16" s="43"/>
      <c r="F16" s="39" t="str">
        <f t="shared" si="0"/>
        <v/>
      </c>
      <c r="G16" s="39">
        <f t="shared" si="1"/>
        <v>0</v>
      </c>
      <c r="H16" s="13" t="s">
        <v>143</v>
      </c>
      <c r="I16" s="47" t="s">
        <v>144</v>
      </c>
      <c r="J16" s="52"/>
      <c r="K16" s="52"/>
      <c r="L16" s="52"/>
      <c r="M16" s="50" t="str">
        <f t="shared" si="2"/>
        <v/>
      </c>
      <c r="N16" s="50" t="str">
        <f t="shared" si="3"/>
        <v/>
      </c>
    </row>
    <row r="17" ht="20.1" customHeight="1" spans="1:14">
      <c r="A17" s="12" t="s">
        <v>34</v>
      </c>
      <c r="B17" s="42" t="s">
        <v>35</v>
      </c>
      <c r="C17" s="38"/>
      <c r="D17" s="38">
        <v>30210</v>
      </c>
      <c r="E17" s="38"/>
      <c r="F17" s="39" t="str">
        <f t="shared" si="0"/>
        <v/>
      </c>
      <c r="G17" s="39">
        <f t="shared" si="1"/>
        <v>0</v>
      </c>
      <c r="H17" s="13" t="s">
        <v>145</v>
      </c>
      <c r="I17" s="47" t="s">
        <v>146</v>
      </c>
      <c r="J17" s="52"/>
      <c r="K17" s="52"/>
      <c r="L17" s="52"/>
      <c r="M17" s="50" t="str">
        <f t="shared" si="2"/>
        <v/>
      </c>
      <c r="N17" s="50" t="str">
        <f t="shared" si="3"/>
        <v/>
      </c>
    </row>
    <row r="18" ht="20.1" customHeight="1" spans="1:14">
      <c r="A18" s="12" t="s">
        <v>36</v>
      </c>
      <c r="B18" s="37" t="s">
        <v>37</v>
      </c>
      <c r="C18" s="38"/>
      <c r="D18" s="38"/>
      <c r="E18" s="38"/>
      <c r="F18" s="39" t="str">
        <f t="shared" si="0"/>
        <v/>
      </c>
      <c r="G18" s="39" t="str">
        <f t="shared" si="1"/>
        <v/>
      </c>
      <c r="H18" s="13" t="s">
        <v>147</v>
      </c>
      <c r="I18" s="47" t="s">
        <v>148</v>
      </c>
      <c r="J18" s="52"/>
      <c r="K18" s="52"/>
      <c r="L18" s="52"/>
      <c r="M18" s="50" t="str">
        <f t="shared" si="2"/>
        <v/>
      </c>
      <c r="N18" s="50" t="str">
        <f t="shared" si="3"/>
        <v/>
      </c>
    </row>
    <row r="19" ht="20.1" customHeight="1" spans="1:14">
      <c r="A19" s="12" t="s">
        <v>38</v>
      </c>
      <c r="B19" s="40" t="s">
        <v>39</v>
      </c>
      <c r="C19" s="39">
        <f>SUM(C20:C21)</f>
        <v>0</v>
      </c>
      <c r="D19" s="39">
        <f>SUM(D20:D21)</f>
        <v>0</v>
      </c>
      <c r="E19" s="39">
        <f>SUM(E20:E21)</f>
        <v>0</v>
      </c>
      <c r="F19" s="39" t="str">
        <f t="shared" si="0"/>
        <v/>
      </c>
      <c r="G19" s="39" t="str">
        <f t="shared" si="1"/>
        <v/>
      </c>
      <c r="H19" s="13" t="s">
        <v>149</v>
      </c>
      <c r="I19" s="47" t="s">
        <v>150</v>
      </c>
      <c r="J19" s="52"/>
      <c r="K19" s="52"/>
      <c r="L19" s="52"/>
      <c r="M19" s="50" t="str">
        <f t="shared" si="2"/>
        <v/>
      </c>
      <c r="N19" s="50" t="str">
        <f t="shared" si="3"/>
        <v/>
      </c>
    </row>
    <row r="20" ht="20.1" customHeight="1" spans="1:14">
      <c r="A20" s="12" t="s">
        <v>40</v>
      </c>
      <c r="B20" s="42" t="s">
        <v>41</v>
      </c>
      <c r="C20" s="38"/>
      <c r="D20" s="43"/>
      <c r="E20" s="43"/>
      <c r="F20" s="39" t="str">
        <f t="shared" si="0"/>
        <v/>
      </c>
      <c r="G20" s="39" t="str">
        <f t="shared" si="1"/>
        <v/>
      </c>
      <c r="H20" s="82" t="s">
        <v>151</v>
      </c>
      <c r="I20" s="51" t="s">
        <v>152</v>
      </c>
      <c r="J20" s="50">
        <f>SUM(J21:J22)</f>
        <v>0</v>
      </c>
      <c r="K20" s="50">
        <f>SUM(K21:K22)</f>
        <v>0</v>
      </c>
      <c r="L20" s="50">
        <f>SUM(L21:L22)</f>
        <v>0</v>
      </c>
      <c r="M20" s="50" t="str">
        <f t="shared" si="2"/>
        <v/>
      </c>
      <c r="N20" s="50" t="str">
        <f t="shared" si="3"/>
        <v/>
      </c>
    </row>
    <row r="21" ht="20.1" customHeight="1" spans="1:14">
      <c r="A21" s="12" t="s">
        <v>42</v>
      </c>
      <c r="B21" s="42" t="s">
        <v>43</v>
      </c>
      <c r="C21" s="38"/>
      <c r="D21" s="43"/>
      <c r="E21" s="43"/>
      <c r="F21" s="39" t="str">
        <f t="shared" si="0"/>
        <v/>
      </c>
      <c r="G21" s="39" t="str">
        <f t="shared" si="1"/>
        <v/>
      </c>
      <c r="H21" s="13" t="s">
        <v>153</v>
      </c>
      <c r="I21" s="53" t="s">
        <v>154</v>
      </c>
      <c r="J21" s="52"/>
      <c r="K21" s="52"/>
      <c r="L21" s="52"/>
      <c r="M21" s="50" t="str">
        <f t="shared" si="2"/>
        <v/>
      </c>
      <c r="N21" s="50" t="str">
        <f t="shared" si="3"/>
        <v/>
      </c>
    </row>
    <row r="22" ht="20.1" customHeight="1" spans="1:14">
      <c r="A22" s="12" t="s">
        <v>44</v>
      </c>
      <c r="B22" s="37" t="s">
        <v>45</v>
      </c>
      <c r="C22" s="38">
        <v>9000</v>
      </c>
      <c r="D22" s="38">
        <v>4097</v>
      </c>
      <c r="E22" s="38">
        <v>8800</v>
      </c>
      <c r="F22" s="39">
        <f t="shared" si="0"/>
        <v>97.8</v>
      </c>
      <c r="G22" s="39">
        <f t="shared" si="1"/>
        <v>214.8</v>
      </c>
      <c r="H22" s="13" t="s">
        <v>155</v>
      </c>
      <c r="I22" s="53" t="s">
        <v>156</v>
      </c>
      <c r="J22" s="52"/>
      <c r="K22" s="52"/>
      <c r="L22" s="52"/>
      <c r="M22" s="50" t="str">
        <f t="shared" si="2"/>
        <v/>
      </c>
      <c r="N22" s="50" t="str">
        <f t="shared" si="3"/>
        <v/>
      </c>
    </row>
    <row r="23" ht="20.1" customHeight="1" spans="1:14">
      <c r="A23" s="12" t="s">
        <v>46</v>
      </c>
      <c r="B23" s="37" t="s">
        <v>47</v>
      </c>
      <c r="C23" s="38"/>
      <c r="D23" s="38"/>
      <c r="E23" s="38"/>
      <c r="F23" s="39" t="str">
        <f t="shared" si="0"/>
        <v/>
      </c>
      <c r="G23" s="39" t="str">
        <f t="shared" si="1"/>
        <v/>
      </c>
      <c r="H23" s="13" t="s">
        <v>157</v>
      </c>
      <c r="I23" s="40" t="s">
        <v>158</v>
      </c>
      <c r="J23" s="50">
        <f>SUM(J24,J28,J32)</f>
        <v>1107</v>
      </c>
      <c r="K23" s="50">
        <f>SUM(K24,K28,K32)</f>
        <v>1074</v>
      </c>
      <c r="L23" s="50">
        <f>SUM(L24,L28,L32)</f>
        <v>2233</v>
      </c>
      <c r="M23" s="50">
        <f t="shared" si="2"/>
        <v>201.7</v>
      </c>
      <c r="N23" s="50">
        <f t="shared" si="3"/>
        <v>207.9</v>
      </c>
    </row>
    <row r="24" ht="20.1" customHeight="1" spans="1:14">
      <c r="A24" s="12" t="s">
        <v>48</v>
      </c>
      <c r="B24" s="37" t="s">
        <v>49</v>
      </c>
      <c r="C24" s="38"/>
      <c r="D24" s="38"/>
      <c r="E24" s="38"/>
      <c r="F24" s="39" t="str">
        <f t="shared" si="0"/>
        <v/>
      </c>
      <c r="G24" s="39" t="str">
        <f t="shared" si="1"/>
        <v/>
      </c>
      <c r="H24" s="13" t="s">
        <v>159</v>
      </c>
      <c r="I24" s="51" t="s">
        <v>160</v>
      </c>
      <c r="J24" s="50">
        <f>SUM(J25:J27)</f>
        <v>1107</v>
      </c>
      <c r="K24" s="50">
        <f>SUM(K25:K27)</f>
        <v>1074</v>
      </c>
      <c r="L24" s="50">
        <f>SUM(L25:L27)</f>
        <v>2233</v>
      </c>
      <c r="M24" s="50">
        <f t="shared" si="2"/>
        <v>201.7</v>
      </c>
      <c r="N24" s="50">
        <f t="shared" si="3"/>
        <v>207.9</v>
      </c>
    </row>
    <row r="25" ht="20.1" customHeight="1" spans="1:14">
      <c r="A25" s="12" t="s">
        <v>50</v>
      </c>
      <c r="B25" s="37" t="s">
        <v>51</v>
      </c>
      <c r="C25" s="38"/>
      <c r="D25" s="38"/>
      <c r="E25" s="38"/>
      <c r="F25" s="39" t="str">
        <f t="shared" si="0"/>
        <v/>
      </c>
      <c r="G25" s="39" t="str">
        <f t="shared" si="1"/>
        <v/>
      </c>
      <c r="H25" s="13" t="s">
        <v>161</v>
      </c>
      <c r="I25" s="47" t="s">
        <v>162</v>
      </c>
      <c r="J25" s="52">
        <v>1107</v>
      </c>
      <c r="K25" s="52">
        <v>772</v>
      </c>
      <c r="L25" s="52">
        <v>2233</v>
      </c>
      <c r="M25" s="50">
        <f t="shared" si="2"/>
        <v>201.7</v>
      </c>
      <c r="N25" s="50">
        <f t="shared" si="3"/>
        <v>289.2</v>
      </c>
    </row>
    <row r="26" ht="20.1" customHeight="1" spans="1:14">
      <c r="A26" s="12" t="s">
        <v>52</v>
      </c>
      <c r="B26" s="37" t="s">
        <v>53</v>
      </c>
      <c r="C26" s="38">
        <v>950</v>
      </c>
      <c r="D26" s="38">
        <v>950</v>
      </c>
      <c r="E26" s="38">
        <v>980</v>
      </c>
      <c r="F26" s="39">
        <f t="shared" si="0"/>
        <v>103.2</v>
      </c>
      <c r="G26" s="39">
        <f t="shared" si="1"/>
        <v>103.2</v>
      </c>
      <c r="H26" s="13" t="s">
        <v>163</v>
      </c>
      <c r="I26" s="47" t="s">
        <v>164</v>
      </c>
      <c r="J26" s="52"/>
      <c r="K26" s="52">
        <v>302</v>
      </c>
      <c r="L26" s="52"/>
      <c r="M26" s="50" t="str">
        <f t="shared" si="2"/>
        <v/>
      </c>
      <c r="N26" s="50">
        <f t="shared" si="3"/>
        <v>0</v>
      </c>
    </row>
    <row r="27" ht="20.1" customHeight="1" spans="1:14">
      <c r="A27" s="12" t="s">
        <v>54</v>
      </c>
      <c r="B27" s="40" t="s">
        <v>55</v>
      </c>
      <c r="C27" s="39">
        <f>SUM(C28:C32)</f>
        <v>0</v>
      </c>
      <c r="D27" s="39">
        <f>SUM(D28:D32)</f>
        <v>0</v>
      </c>
      <c r="E27" s="39">
        <f>SUM(E28:E32)</f>
        <v>0</v>
      </c>
      <c r="F27" s="39" t="str">
        <f t="shared" si="0"/>
        <v/>
      </c>
      <c r="G27" s="39" t="str">
        <f t="shared" si="1"/>
        <v/>
      </c>
      <c r="H27" s="13" t="s">
        <v>165</v>
      </c>
      <c r="I27" s="47" t="s">
        <v>166</v>
      </c>
      <c r="J27" s="52"/>
      <c r="K27" s="52"/>
      <c r="L27" s="52"/>
      <c r="M27" s="50" t="str">
        <f t="shared" si="2"/>
        <v/>
      </c>
      <c r="N27" s="50" t="str">
        <f t="shared" si="3"/>
        <v/>
      </c>
    </row>
    <row r="28" ht="20.1" customHeight="1" spans="1:14">
      <c r="A28" s="81" t="s">
        <v>56</v>
      </c>
      <c r="B28" s="42" t="s">
        <v>57</v>
      </c>
      <c r="C28" s="38"/>
      <c r="D28" s="43"/>
      <c r="E28" s="43"/>
      <c r="F28" s="39" t="str">
        <f t="shared" si="0"/>
        <v/>
      </c>
      <c r="G28" s="39" t="str">
        <f t="shared" si="1"/>
        <v/>
      </c>
      <c r="H28" s="13" t="s">
        <v>167</v>
      </c>
      <c r="I28" s="51" t="s">
        <v>168</v>
      </c>
      <c r="J28" s="50">
        <f>SUM(J29:J31)</f>
        <v>0</v>
      </c>
      <c r="K28" s="50">
        <f>SUM(K29:K31)</f>
        <v>0</v>
      </c>
      <c r="L28" s="50">
        <f>SUM(L29:L31)</f>
        <v>0</v>
      </c>
      <c r="M28" s="50" t="str">
        <f t="shared" si="2"/>
        <v/>
      </c>
      <c r="N28" s="50" t="str">
        <f t="shared" si="3"/>
        <v/>
      </c>
    </row>
    <row r="29" ht="20.1" customHeight="1" spans="1:14">
      <c r="A29" s="81" t="s">
        <v>58</v>
      </c>
      <c r="B29" s="42" t="s">
        <v>59</v>
      </c>
      <c r="C29" s="38"/>
      <c r="D29" s="43"/>
      <c r="E29" s="43"/>
      <c r="F29" s="39" t="str">
        <f t="shared" si="0"/>
        <v/>
      </c>
      <c r="G29" s="39" t="str">
        <f t="shared" si="1"/>
        <v/>
      </c>
      <c r="H29" s="82" t="s">
        <v>169</v>
      </c>
      <c r="I29" s="47" t="s">
        <v>162</v>
      </c>
      <c r="J29" s="52"/>
      <c r="K29" s="52"/>
      <c r="L29" s="52"/>
      <c r="M29" s="50" t="str">
        <f t="shared" si="2"/>
        <v/>
      </c>
      <c r="N29" s="50" t="str">
        <f t="shared" si="3"/>
        <v/>
      </c>
    </row>
    <row r="30" ht="20.1" customHeight="1" spans="1:14">
      <c r="A30" s="12" t="s">
        <v>60</v>
      </c>
      <c r="B30" s="42" t="s">
        <v>61</v>
      </c>
      <c r="C30" s="38"/>
      <c r="D30" s="43"/>
      <c r="E30" s="43"/>
      <c r="F30" s="39" t="str">
        <f t="shared" si="0"/>
        <v/>
      </c>
      <c r="G30" s="39" t="str">
        <f t="shared" si="1"/>
        <v/>
      </c>
      <c r="H30" s="82" t="s">
        <v>170</v>
      </c>
      <c r="I30" s="47" t="s">
        <v>164</v>
      </c>
      <c r="J30" s="52"/>
      <c r="K30" s="52"/>
      <c r="L30" s="52"/>
      <c r="M30" s="50" t="str">
        <f t="shared" si="2"/>
        <v/>
      </c>
      <c r="N30" s="50" t="str">
        <f t="shared" si="3"/>
        <v/>
      </c>
    </row>
    <row r="31" ht="20.1" customHeight="1" spans="1:14">
      <c r="A31" s="12" t="s">
        <v>62</v>
      </c>
      <c r="B31" s="42" t="s">
        <v>63</v>
      </c>
      <c r="C31" s="38"/>
      <c r="D31" s="43"/>
      <c r="E31" s="43"/>
      <c r="F31" s="39" t="str">
        <f t="shared" si="0"/>
        <v/>
      </c>
      <c r="G31" s="39" t="str">
        <f t="shared" si="1"/>
        <v/>
      </c>
      <c r="H31" s="13" t="s">
        <v>171</v>
      </c>
      <c r="I31" s="54" t="s">
        <v>172</v>
      </c>
      <c r="J31" s="52"/>
      <c r="K31" s="52"/>
      <c r="L31" s="52"/>
      <c r="M31" s="50" t="str">
        <f t="shared" si="2"/>
        <v/>
      </c>
      <c r="N31" s="50" t="str">
        <f t="shared" si="3"/>
        <v/>
      </c>
    </row>
    <row r="32" ht="20.1" customHeight="1" spans="1:14">
      <c r="A32" s="12" t="s">
        <v>64</v>
      </c>
      <c r="B32" s="42" t="s">
        <v>65</v>
      </c>
      <c r="C32" s="38"/>
      <c r="D32" s="43"/>
      <c r="E32" s="43"/>
      <c r="F32" s="39" t="str">
        <f t="shared" si="0"/>
        <v/>
      </c>
      <c r="G32" s="39" t="str">
        <f t="shared" si="1"/>
        <v/>
      </c>
      <c r="H32" s="13" t="s">
        <v>173</v>
      </c>
      <c r="I32" s="51" t="s">
        <v>174</v>
      </c>
      <c r="J32" s="50">
        <f>SUM(J33:J34)</f>
        <v>0</v>
      </c>
      <c r="K32" s="50">
        <f>SUM(K33:K34)</f>
        <v>0</v>
      </c>
      <c r="L32" s="50">
        <f>SUM(L33:L34)</f>
        <v>0</v>
      </c>
      <c r="M32" s="50" t="str">
        <f t="shared" si="2"/>
        <v/>
      </c>
      <c r="N32" s="50" t="str">
        <f t="shared" si="3"/>
        <v/>
      </c>
    </row>
    <row r="33" ht="20.1" customHeight="1" spans="1:14">
      <c r="A33" s="12" t="s">
        <v>66</v>
      </c>
      <c r="B33" s="37" t="s">
        <v>67</v>
      </c>
      <c r="C33" s="38"/>
      <c r="D33" s="38"/>
      <c r="E33" s="38"/>
      <c r="F33" s="39" t="str">
        <f t="shared" si="0"/>
        <v/>
      </c>
      <c r="G33" s="39" t="str">
        <f t="shared" si="1"/>
        <v/>
      </c>
      <c r="H33" s="82" t="s">
        <v>175</v>
      </c>
      <c r="I33" s="53" t="s">
        <v>164</v>
      </c>
      <c r="J33" s="52"/>
      <c r="K33" s="52"/>
      <c r="L33" s="52"/>
      <c r="M33" s="50" t="str">
        <f t="shared" si="2"/>
        <v/>
      </c>
      <c r="N33" s="50" t="str">
        <f t="shared" si="3"/>
        <v/>
      </c>
    </row>
    <row r="34" ht="20.1" customHeight="1" spans="1:14">
      <c r="A34" s="12" t="s">
        <v>68</v>
      </c>
      <c r="B34" s="44" t="s">
        <v>69</v>
      </c>
      <c r="C34" s="41">
        <f>SUM(C35:C37,C41:C46,C49:C50)</f>
        <v>0</v>
      </c>
      <c r="D34" s="41">
        <f>SUM(D35:D37,D41:D46,D49:D50)</f>
        <v>3208</v>
      </c>
      <c r="E34" s="41">
        <f>SUM(E35:E37,E41:E46,E49:E50)</f>
        <v>0</v>
      </c>
      <c r="F34" s="39" t="str">
        <f t="shared" si="0"/>
        <v/>
      </c>
      <c r="G34" s="39">
        <f t="shared" si="1"/>
        <v>0</v>
      </c>
      <c r="H34" s="13" t="s">
        <v>176</v>
      </c>
      <c r="I34" s="53" t="s">
        <v>177</v>
      </c>
      <c r="J34" s="52"/>
      <c r="K34" s="52"/>
      <c r="L34" s="52"/>
      <c r="M34" s="50" t="str">
        <f t="shared" si="2"/>
        <v/>
      </c>
      <c r="N34" s="50" t="str">
        <f t="shared" si="3"/>
        <v/>
      </c>
    </row>
    <row r="35" ht="20.1" customHeight="1" spans="1:14">
      <c r="A35" s="81" t="s">
        <v>70</v>
      </c>
      <c r="B35" s="45" t="s">
        <v>71</v>
      </c>
      <c r="C35" s="38"/>
      <c r="D35" s="43"/>
      <c r="E35" s="43"/>
      <c r="F35" s="39" t="str">
        <f t="shared" si="0"/>
        <v/>
      </c>
      <c r="G35" s="39" t="str">
        <f t="shared" si="1"/>
        <v/>
      </c>
      <c r="H35" s="13" t="s">
        <v>178</v>
      </c>
      <c r="I35" s="40" t="s">
        <v>179</v>
      </c>
      <c r="J35" s="50">
        <f>SUM(J36,J41)</f>
        <v>0</v>
      </c>
      <c r="K35" s="50">
        <f>SUM(K36,K41)</f>
        <v>0</v>
      </c>
      <c r="L35" s="50">
        <f>SUM(L36,L41)</f>
        <v>0</v>
      </c>
      <c r="M35" s="50" t="str">
        <f t="shared" si="2"/>
        <v/>
      </c>
      <c r="N35" s="50" t="str">
        <f t="shared" si="3"/>
        <v/>
      </c>
    </row>
    <row r="36" ht="20.1" customHeight="1" spans="1:14">
      <c r="A36" s="81" t="s">
        <v>72</v>
      </c>
      <c r="B36" s="45" t="s">
        <v>73</v>
      </c>
      <c r="C36" s="38"/>
      <c r="D36" s="43"/>
      <c r="E36" s="43"/>
      <c r="F36" s="39" t="str">
        <f t="shared" si="0"/>
        <v/>
      </c>
      <c r="G36" s="39" t="str">
        <f t="shared" si="1"/>
        <v/>
      </c>
      <c r="H36" s="13" t="s">
        <v>180</v>
      </c>
      <c r="I36" s="40" t="s">
        <v>181</v>
      </c>
      <c r="J36" s="50">
        <f>SUM(J37:J40)</f>
        <v>0</v>
      </c>
      <c r="K36" s="50">
        <f>SUM(K37:K40)</f>
        <v>0</v>
      </c>
      <c r="L36" s="50">
        <f>SUM(L37:L40)</f>
        <v>0</v>
      </c>
      <c r="M36" s="50" t="str">
        <f t="shared" si="2"/>
        <v/>
      </c>
      <c r="N36" s="50" t="str">
        <f t="shared" si="3"/>
        <v/>
      </c>
    </row>
    <row r="37" ht="20.1" customHeight="1" spans="1:14">
      <c r="A37" s="81" t="s">
        <v>74</v>
      </c>
      <c r="B37" s="46" t="s">
        <v>75</v>
      </c>
      <c r="C37" s="41">
        <f>SUM(C38:C40)</f>
        <v>0</v>
      </c>
      <c r="D37" s="41">
        <f>SUM(D38:D40)</f>
        <v>0</v>
      </c>
      <c r="E37" s="41">
        <f>SUM(E38:E40)</f>
        <v>0</v>
      </c>
      <c r="F37" s="39" t="str">
        <f t="shared" si="0"/>
        <v/>
      </c>
      <c r="G37" s="39" t="str">
        <f t="shared" si="1"/>
        <v/>
      </c>
      <c r="H37" s="13" t="s">
        <v>182</v>
      </c>
      <c r="I37" s="37" t="s">
        <v>183</v>
      </c>
      <c r="J37" s="52"/>
      <c r="K37" s="52"/>
      <c r="L37" s="52"/>
      <c r="M37" s="50" t="str">
        <f t="shared" si="2"/>
        <v/>
      </c>
      <c r="N37" s="50" t="str">
        <f t="shared" si="3"/>
        <v/>
      </c>
    </row>
    <row r="38" ht="20.1" customHeight="1" spans="1:14">
      <c r="A38" s="81" t="s">
        <v>76</v>
      </c>
      <c r="B38" s="45" t="s">
        <v>77</v>
      </c>
      <c r="C38" s="38"/>
      <c r="D38" s="43"/>
      <c r="E38" s="43"/>
      <c r="F38" s="39" t="str">
        <f t="shared" si="0"/>
        <v/>
      </c>
      <c r="G38" s="39" t="str">
        <f t="shared" si="1"/>
        <v/>
      </c>
      <c r="H38" s="13" t="s">
        <v>184</v>
      </c>
      <c r="I38" s="37" t="s">
        <v>185</v>
      </c>
      <c r="J38" s="52"/>
      <c r="K38" s="52"/>
      <c r="L38" s="52"/>
      <c r="M38" s="50" t="str">
        <f t="shared" si="2"/>
        <v/>
      </c>
      <c r="N38" s="50" t="str">
        <f t="shared" si="3"/>
        <v/>
      </c>
    </row>
    <row r="39" ht="20.1" customHeight="1" spans="1:14">
      <c r="A39" s="81" t="s">
        <v>78</v>
      </c>
      <c r="B39" s="47" t="s">
        <v>79</v>
      </c>
      <c r="C39" s="38"/>
      <c r="D39" s="43"/>
      <c r="E39" s="43"/>
      <c r="F39" s="39" t="str">
        <f t="shared" si="0"/>
        <v/>
      </c>
      <c r="G39" s="39" t="str">
        <f t="shared" si="1"/>
        <v/>
      </c>
      <c r="H39" s="13" t="s">
        <v>186</v>
      </c>
      <c r="I39" s="37" t="s">
        <v>187</v>
      </c>
      <c r="J39" s="52"/>
      <c r="K39" s="52"/>
      <c r="L39" s="52"/>
      <c r="M39" s="50" t="str">
        <f t="shared" si="2"/>
        <v/>
      </c>
      <c r="N39" s="50" t="str">
        <f t="shared" si="3"/>
        <v/>
      </c>
    </row>
    <row r="40" ht="20.1" customHeight="1" spans="1:14">
      <c r="A40" s="81" t="s">
        <v>80</v>
      </c>
      <c r="B40" s="47" t="s">
        <v>81</v>
      </c>
      <c r="C40" s="38"/>
      <c r="D40" s="43"/>
      <c r="E40" s="43"/>
      <c r="F40" s="39" t="str">
        <f t="shared" si="0"/>
        <v/>
      </c>
      <c r="G40" s="39" t="str">
        <f t="shared" si="1"/>
        <v/>
      </c>
      <c r="H40" s="13" t="s">
        <v>188</v>
      </c>
      <c r="I40" s="37" t="s">
        <v>189</v>
      </c>
      <c r="J40" s="52"/>
      <c r="K40" s="52"/>
      <c r="L40" s="52"/>
      <c r="M40" s="50" t="str">
        <f t="shared" si="2"/>
        <v/>
      </c>
      <c r="N40" s="50" t="str">
        <f t="shared" si="3"/>
        <v/>
      </c>
    </row>
    <row r="41" ht="20.1" customHeight="1" spans="1:14">
      <c r="A41" s="81" t="s">
        <v>82</v>
      </c>
      <c r="B41" s="45" t="s">
        <v>83</v>
      </c>
      <c r="C41" s="38"/>
      <c r="D41" s="43"/>
      <c r="E41" s="43"/>
      <c r="F41" s="39" t="str">
        <f t="shared" si="0"/>
        <v/>
      </c>
      <c r="G41" s="39" t="str">
        <f t="shared" si="1"/>
        <v/>
      </c>
      <c r="H41" s="13" t="s">
        <v>190</v>
      </c>
      <c r="I41" s="40" t="s">
        <v>191</v>
      </c>
      <c r="J41" s="50">
        <f>SUM(J42:J45)</f>
        <v>0</v>
      </c>
      <c r="K41" s="50">
        <f>SUM(K42:K45)</f>
        <v>0</v>
      </c>
      <c r="L41" s="50">
        <f>SUM(L42:L45)</f>
        <v>0</v>
      </c>
      <c r="M41" s="50" t="str">
        <f t="shared" si="2"/>
        <v/>
      </c>
      <c r="N41" s="50" t="str">
        <f t="shared" si="3"/>
        <v/>
      </c>
    </row>
    <row r="42" ht="20.1" customHeight="1" spans="1:14">
      <c r="A42" s="81" t="s">
        <v>84</v>
      </c>
      <c r="B42" s="45" t="s">
        <v>85</v>
      </c>
      <c r="C42" s="38"/>
      <c r="D42" s="43"/>
      <c r="E42" s="43"/>
      <c r="F42" s="39" t="str">
        <f t="shared" si="0"/>
        <v/>
      </c>
      <c r="G42" s="39" t="str">
        <f t="shared" si="1"/>
        <v/>
      </c>
      <c r="H42" s="13" t="s">
        <v>192</v>
      </c>
      <c r="I42" s="37" t="s">
        <v>193</v>
      </c>
      <c r="J42" s="52"/>
      <c r="K42" s="52"/>
      <c r="L42" s="52"/>
      <c r="M42" s="50" t="str">
        <f t="shared" si="2"/>
        <v/>
      </c>
      <c r="N42" s="50" t="str">
        <f t="shared" si="3"/>
        <v/>
      </c>
    </row>
    <row r="43" ht="20.1" customHeight="1" spans="1:14">
      <c r="A43" s="81" t="s">
        <v>86</v>
      </c>
      <c r="B43" s="45" t="s">
        <v>87</v>
      </c>
      <c r="C43" s="38"/>
      <c r="D43" s="43"/>
      <c r="E43" s="43"/>
      <c r="F43" s="39" t="str">
        <f t="shared" si="0"/>
        <v/>
      </c>
      <c r="G43" s="39" t="str">
        <f t="shared" si="1"/>
        <v/>
      </c>
      <c r="H43" s="13" t="s">
        <v>194</v>
      </c>
      <c r="I43" s="37" t="s">
        <v>195</v>
      </c>
      <c r="J43" s="52"/>
      <c r="K43" s="52"/>
      <c r="L43" s="52"/>
      <c r="M43" s="50" t="str">
        <f t="shared" si="2"/>
        <v/>
      </c>
      <c r="N43" s="50" t="str">
        <f t="shared" si="3"/>
        <v/>
      </c>
    </row>
    <row r="44" ht="20.1" customHeight="1" spans="1:14">
      <c r="A44" s="81" t="s">
        <v>88</v>
      </c>
      <c r="B44" s="45" t="s">
        <v>89</v>
      </c>
      <c r="C44" s="38"/>
      <c r="D44" s="43"/>
      <c r="E44" s="43"/>
      <c r="F44" s="39" t="str">
        <f t="shared" si="0"/>
        <v/>
      </c>
      <c r="G44" s="39" t="str">
        <f t="shared" si="1"/>
        <v/>
      </c>
      <c r="H44" s="13" t="s">
        <v>196</v>
      </c>
      <c r="I44" s="37" t="s">
        <v>197</v>
      </c>
      <c r="J44" s="52"/>
      <c r="K44" s="52"/>
      <c r="L44" s="52"/>
      <c r="M44" s="50" t="str">
        <f t="shared" si="2"/>
        <v/>
      </c>
      <c r="N44" s="50" t="str">
        <f t="shared" si="3"/>
        <v/>
      </c>
    </row>
    <row r="45" ht="20.1" customHeight="1" spans="1:14">
      <c r="A45" s="81" t="s">
        <v>90</v>
      </c>
      <c r="B45" s="45" t="s">
        <v>91</v>
      </c>
      <c r="C45" s="38"/>
      <c r="D45" s="43"/>
      <c r="E45" s="43"/>
      <c r="F45" s="39" t="str">
        <f t="shared" si="0"/>
        <v/>
      </c>
      <c r="G45" s="39" t="str">
        <f t="shared" si="1"/>
        <v/>
      </c>
      <c r="H45" s="13" t="s">
        <v>198</v>
      </c>
      <c r="I45" s="37" t="s">
        <v>199</v>
      </c>
      <c r="J45" s="52"/>
      <c r="K45" s="52"/>
      <c r="L45" s="52"/>
      <c r="M45" s="50" t="str">
        <f t="shared" si="2"/>
        <v/>
      </c>
      <c r="N45" s="50" t="str">
        <f t="shared" si="3"/>
        <v/>
      </c>
    </row>
    <row r="46" ht="20.1" customHeight="1" spans="1:14">
      <c r="A46" s="81" t="s">
        <v>92</v>
      </c>
      <c r="B46" s="46" t="s">
        <v>93</v>
      </c>
      <c r="C46" s="41">
        <f>SUM(C47:C48)</f>
        <v>0</v>
      </c>
      <c r="D46" s="41">
        <f>SUM(D47:D48)</f>
        <v>0</v>
      </c>
      <c r="E46" s="41">
        <f>SUM(E47:E48)</f>
        <v>0</v>
      </c>
      <c r="F46" s="39" t="str">
        <f t="shared" si="0"/>
        <v/>
      </c>
      <c r="G46" s="39" t="str">
        <f t="shared" si="1"/>
        <v/>
      </c>
      <c r="H46" s="13" t="s">
        <v>200</v>
      </c>
      <c r="I46" s="40" t="s">
        <v>201</v>
      </c>
      <c r="J46" s="50">
        <f>SUM(J47,J63,J67,J68,J74,J78,J82,J86,J92,J95)</f>
        <v>43334</v>
      </c>
      <c r="K46" s="50">
        <f>SUM(K47,K63,K67,K68,K74,K78,K82,K86,K92,K95)</f>
        <v>190937</v>
      </c>
      <c r="L46" s="50">
        <f>SUM(L47,L63,L67,L68,L74,L78,L82,L86,L92,L95)</f>
        <v>88228</v>
      </c>
      <c r="M46" s="50">
        <f t="shared" si="2"/>
        <v>203.6</v>
      </c>
      <c r="N46" s="50">
        <f t="shared" si="3"/>
        <v>46.2</v>
      </c>
    </row>
    <row r="47" s="2" customFormat="1" ht="20.1" customHeight="1" spans="1:14">
      <c r="A47" s="81" t="s">
        <v>94</v>
      </c>
      <c r="B47" s="42" t="s">
        <v>95</v>
      </c>
      <c r="C47" s="38"/>
      <c r="D47" s="43"/>
      <c r="E47" s="43"/>
      <c r="F47" s="39" t="str">
        <f t="shared" si="0"/>
        <v/>
      </c>
      <c r="G47" s="39" t="str">
        <f t="shared" si="1"/>
        <v/>
      </c>
      <c r="H47" s="13" t="s">
        <v>202</v>
      </c>
      <c r="I47" s="40" t="s">
        <v>203</v>
      </c>
      <c r="J47" s="50">
        <f>SUM(J48:J62)</f>
        <v>32084</v>
      </c>
      <c r="K47" s="50">
        <f>SUM(K48:K62)</f>
        <v>77350</v>
      </c>
      <c r="L47" s="50">
        <f>SUM(L48:L62)</f>
        <v>78446</v>
      </c>
      <c r="M47" s="50">
        <f t="shared" si="2"/>
        <v>244.5</v>
      </c>
      <c r="N47" s="50">
        <f t="shared" si="3"/>
        <v>101.4</v>
      </c>
    </row>
    <row r="48" ht="20.1" customHeight="1" spans="1:14">
      <c r="A48" s="81" t="s">
        <v>96</v>
      </c>
      <c r="B48" s="47" t="s">
        <v>97</v>
      </c>
      <c r="C48" s="38"/>
      <c r="D48" s="43"/>
      <c r="E48" s="43"/>
      <c r="F48" s="39" t="str">
        <f t="shared" si="0"/>
        <v/>
      </c>
      <c r="G48" s="39" t="str">
        <f t="shared" si="1"/>
        <v/>
      </c>
      <c r="H48" s="13" t="s">
        <v>204</v>
      </c>
      <c r="I48" s="54" t="s">
        <v>205</v>
      </c>
      <c r="J48" s="52">
        <v>32084</v>
      </c>
      <c r="K48" s="52">
        <v>25495</v>
      </c>
      <c r="L48" s="52">
        <v>50090</v>
      </c>
      <c r="M48" s="50">
        <f t="shared" si="2"/>
        <v>156.1</v>
      </c>
      <c r="N48" s="50">
        <f t="shared" si="3"/>
        <v>196.5</v>
      </c>
    </row>
    <row r="49" ht="20.1" customHeight="1" spans="1:14">
      <c r="A49" s="81" t="s">
        <v>98</v>
      </c>
      <c r="B49" s="45" t="s">
        <v>99</v>
      </c>
      <c r="C49" s="38"/>
      <c r="D49" s="43"/>
      <c r="E49" s="43"/>
      <c r="F49" s="39" t="str">
        <f t="shared" si="0"/>
        <v/>
      </c>
      <c r="G49" s="39" t="str">
        <f t="shared" si="1"/>
        <v/>
      </c>
      <c r="H49" s="13" t="s">
        <v>206</v>
      </c>
      <c r="I49" s="54" t="s">
        <v>207</v>
      </c>
      <c r="J49" s="52"/>
      <c r="K49" s="52">
        <v>22249</v>
      </c>
      <c r="L49" s="52"/>
      <c r="M49" s="50" t="str">
        <f t="shared" si="2"/>
        <v/>
      </c>
      <c r="N49" s="50">
        <f t="shared" si="3"/>
        <v>0</v>
      </c>
    </row>
    <row r="50" ht="20.1" customHeight="1" spans="1:14">
      <c r="A50" s="81" t="s">
        <v>100</v>
      </c>
      <c r="B50" s="46" t="s">
        <v>101</v>
      </c>
      <c r="C50" s="41">
        <f>SUM(C51:C52)</f>
        <v>0</v>
      </c>
      <c r="D50" s="41">
        <f>SUM(D51:D52)</f>
        <v>3208</v>
      </c>
      <c r="E50" s="41">
        <f>SUM(E51:E52)</f>
        <v>0</v>
      </c>
      <c r="F50" s="39" t="str">
        <f t="shared" si="0"/>
        <v/>
      </c>
      <c r="G50" s="39">
        <f t="shared" si="1"/>
        <v>0</v>
      </c>
      <c r="H50" s="13" t="s">
        <v>208</v>
      </c>
      <c r="I50" s="54" t="s">
        <v>209</v>
      </c>
      <c r="J50" s="52"/>
      <c r="K50" s="52">
        <v>760</v>
      </c>
      <c r="L50" s="52"/>
      <c r="M50" s="50" t="str">
        <f t="shared" si="2"/>
        <v/>
      </c>
      <c r="N50" s="50">
        <f t="shared" si="3"/>
        <v>0</v>
      </c>
    </row>
    <row r="51" ht="20.1" customHeight="1" spans="1:14">
      <c r="A51" s="81" t="s">
        <v>102</v>
      </c>
      <c r="B51" s="45" t="s">
        <v>103</v>
      </c>
      <c r="C51" s="38"/>
      <c r="D51" s="38">
        <v>3208</v>
      </c>
      <c r="E51" s="38"/>
      <c r="F51" s="39" t="str">
        <f t="shared" si="0"/>
        <v/>
      </c>
      <c r="G51" s="39">
        <f t="shared" si="1"/>
        <v>0</v>
      </c>
      <c r="H51" s="13" t="s">
        <v>210</v>
      </c>
      <c r="I51" s="54" t="s">
        <v>211</v>
      </c>
      <c r="J51" s="52"/>
      <c r="K51" s="52">
        <v>7665</v>
      </c>
      <c r="L51" s="52">
        <v>12856</v>
      </c>
      <c r="M51" s="50" t="str">
        <f t="shared" si="2"/>
        <v/>
      </c>
      <c r="N51" s="50">
        <f t="shared" si="3"/>
        <v>167.7</v>
      </c>
    </row>
    <row r="52" ht="20.1" customHeight="1" spans="1:14">
      <c r="A52" s="81" t="s">
        <v>104</v>
      </c>
      <c r="B52" s="47" t="s">
        <v>105</v>
      </c>
      <c r="C52" s="38"/>
      <c r="D52" s="38"/>
      <c r="E52" s="38"/>
      <c r="F52" s="39" t="str">
        <f t="shared" si="0"/>
        <v/>
      </c>
      <c r="G52" s="39" t="str">
        <f t="shared" si="1"/>
        <v/>
      </c>
      <c r="H52" s="13" t="s">
        <v>212</v>
      </c>
      <c r="I52" s="54" t="s">
        <v>213</v>
      </c>
      <c r="J52" s="52"/>
      <c r="K52" s="52">
        <v>4813</v>
      </c>
      <c r="L52" s="52"/>
      <c r="M52" s="50" t="str">
        <f t="shared" si="2"/>
        <v/>
      </c>
      <c r="N52" s="50">
        <f t="shared" si="3"/>
        <v>0</v>
      </c>
    </row>
    <row r="53" ht="20.1" customHeight="1" spans="1:14">
      <c r="A53" s="12"/>
      <c r="B53" s="47"/>
      <c r="C53" s="38"/>
      <c r="D53" s="38"/>
      <c r="E53" s="38"/>
      <c r="F53" s="38"/>
      <c r="G53" s="38"/>
      <c r="H53" s="13" t="s">
        <v>214</v>
      </c>
      <c r="I53" s="54" t="s">
        <v>215</v>
      </c>
      <c r="J53" s="52"/>
      <c r="K53" s="52"/>
      <c r="L53" s="52"/>
      <c r="M53" s="50" t="str">
        <f t="shared" si="2"/>
        <v/>
      </c>
      <c r="N53" s="50" t="str">
        <f t="shared" si="3"/>
        <v/>
      </c>
    </row>
    <row r="54" ht="20.1" customHeight="1" spans="1:14">
      <c r="A54" s="12"/>
      <c r="B54" s="47"/>
      <c r="C54" s="38"/>
      <c r="D54" s="38"/>
      <c r="E54" s="38"/>
      <c r="F54" s="38"/>
      <c r="G54" s="38"/>
      <c r="H54" s="13" t="s">
        <v>216</v>
      </c>
      <c r="I54" s="54" t="s">
        <v>217</v>
      </c>
      <c r="J54" s="52"/>
      <c r="K54" s="52"/>
      <c r="L54" s="52"/>
      <c r="M54" s="50" t="str">
        <f t="shared" si="2"/>
        <v/>
      </c>
      <c r="N54" s="50" t="str">
        <f t="shared" si="3"/>
        <v/>
      </c>
    </row>
    <row r="55" ht="20.1" customHeight="1" spans="1:14">
      <c r="A55" s="12"/>
      <c r="B55" s="47"/>
      <c r="C55" s="38"/>
      <c r="D55" s="38"/>
      <c r="E55" s="38"/>
      <c r="F55" s="38"/>
      <c r="G55" s="38"/>
      <c r="H55" s="13" t="s">
        <v>218</v>
      </c>
      <c r="I55" s="54" t="s">
        <v>219</v>
      </c>
      <c r="J55" s="52"/>
      <c r="K55" s="52"/>
      <c r="L55" s="52"/>
      <c r="M55" s="50" t="str">
        <f t="shared" si="2"/>
        <v/>
      </c>
      <c r="N55" s="50" t="str">
        <f t="shared" si="3"/>
        <v/>
      </c>
    </row>
    <row r="56" ht="20.1" customHeight="1" spans="1:14">
      <c r="A56" s="12"/>
      <c r="B56" s="47"/>
      <c r="C56" s="38"/>
      <c r="D56" s="38"/>
      <c r="E56" s="38"/>
      <c r="F56" s="38"/>
      <c r="G56" s="38"/>
      <c r="H56" s="13" t="s">
        <v>220</v>
      </c>
      <c r="I56" s="54" t="s">
        <v>221</v>
      </c>
      <c r="J56" s="52"/>
      <c r="K56" s="52">
        <v>3092</v>
      </c>
      <c r="L56" s="52">
        <v>11500</v>
      </c>
      <c r="M56" s="50" t="str">
        <f t="shared" si="2"/>
        <v/>
      </c>
      <c r="N56" s="50">
        <f t="shared" si="3"/>
        <v>371.9</v>
      </c>
    </row>
    <row r="57" ht="20.1" customHeight="1" spans="1:14">
      <c r="A57" s="12"/>
      <c r="B57" s="47"/>
      <c r="C57" s="38"/>
      <c r="D57" s="38"/>
      <c r="E57" s="38"/>
      <c r="F57" s="38"/>
      <c r="G57" s="38"/>
      <c r="H57" s="13" t="s">
        <v>222</v>
      </c>
      <c r="I57" s="54" t="s">
        <v>223</v>
      </c>
      <c r="J57" s="52"/>
      <c r="K57" s="52"/>
      <c r="L57" s="52"/>
      <c r="M57" s="50" t="str">
        <f t="shared" si="2"/>
        <v/>
      </c>
      <c r="N57" s="50" t="str">
        <f t="shared" si="3"/>
        <v/>
      </c>
    </row>
    <row r="58" ht="20.1" customHeight="1" spans="1:14">
      <c r="A58" s="12"/>
      <c r="B58" s="47"/>
      <c r="C58" s="38"/>
      <c r="D58" s="38"/>
      <c r="E58" s="38"/>
      <c r="F58" s="38"/>
      <c r="G58" s="38"/>
      <c r="H58" s="13" t="s">
        <v>224</v>
      </c>
      <c r="I58" s="54" t="s">
        <v>225</v>
      </c>
      <c r="J58" s="52"/>
      <c r="K58" s="52"/>
      <c r="L58" s="52"/>
      <c r="M58" s="50" t="str">
        <f t="shared" si="2"/>
        <v/>
      </c>
      <c r="N58" s="50" t="str">
        <f t="shared" si="3"/>
        <v/>
      </c>
    </row>
    <row r="59" ht="20.1" customHeight="1" spans="1:14">
      <c r="A59" s="12"/>
      <c r="B59" s="47"/>
      <c r="C59" s="38"/>
      <c r="D59" s="38"/>
      <c r="E59" s="38"/>
      <c r="F59" s="38"/>
      <c r="G59" s="38"/>
      <c r="H59" s="13" t="s">
        <v>226</v>
      </c>
      <c r="I59" s="54" t="s">
        <v>227</v>
      </c>
      <c r="J59" s="52"/>
      <c r="K59" s="52">
        <v>8393</v>
      </c>
      <c r="L59" s="52"/>
      <c r="M59" s="50" t="str">
        <f t="shared" si="2"/>
        <v/>
      </c>
      <c r="N59" s="50">
        <f t="shared" si="3"/>
        <v>0</v>
      </c>
    </row>
    <row r="60" ht="20.1" customHeight="1" spans="1:14">
      <c r="A60" s="12"/>
      <c r="B60" s="47"/>
      <c r="C60" s="38"/>
      <c r="D60" s="38"/>
      <c r="E60" s="38"/>
      <c r="F60" s="38"/>
      <c r="G60" s="38"/>
      <c r="H60" s="82" t="s">
        <v>228</v>
      </c>
      <c r="I60" s="55" t="s">
        <v>229</v>
      </c>
      <c r="J60" s="52"/>
      <c r="K60" s="52"/>
      <c r="L60" s="52"/>
      <c r="M60" s="50" t="str">
        <f t="shared" si="2"/>
        <v/>
      </c>
      <c r="N60" s="50" t="str">
        <f t="shared" si="3"/>
        <v/>
      </c>
    </row>
    <row r="61" ht="20.1" customHeight="1" spans="1:14">
      <c r="A61" s="12"/>
      <c r="B61" s="47"/>
      <c r="C61" s="38"/>
      <c r="D61" s="38"/>
      <c r="E61" s="38"/>
      <c r="F61" s="38"/>
      <c r="G61" s="38"/>
      <c r="H61" s="82" t="s">
        <v>230</v>
      </c>
      <c r="I61" s="55" t="s">
        <v>231</v>
      </c>
      <c r="J61" s="52"/>
      <c r="K61" s="52">
        <v>2567</v>
      </c>
      <c r="L61" s="52">
        <v>4000</v>
      </c>
      <c r="M61" s="50" t="str">
        <f t="shared" si="2"/>
        <v/>
      </c>
      <c r="N61" s="50">
        <f t="shared" si="3"/>
        <v>155.8</v>
      </c>
    </row>
    <row r="62" ht="20.1" customHeight="1" spans="1:14">
      <c r="A62" s="12"/>
      <c r="B62" s="47"/>
      <c r="C62" s="38"/>
      <c r="D62" s="38"/>
      <c r="E62" s="38"/>
      <c r="F62" s="38"/>
      <c r="G62" s="38"/>
      <c r="H62" s="82" t="s">
        <v>232</v>
      </c>
      <c r="I62" s="55" t="s">
        <v>233</v>
      </c>
      <c r="J62" s="52"/>
      <c r="K62" s="52">
        <v>2316</v>
      </c>
      <c r="L62" s="52"/>
      <c r="M62" s="50" t="str">
        <f t="shared" si="2"/>
        <v/>
      </c>
      <c r="N62" s="50">
        <f t="shared" si="3"/>
        <v>0</v>
      </c>
    </row>
    <row r="63" ht="20.1" customHeight="1" spans="1:14">
      <c r="A63" s="12"/>
      <c r="B63" s="47"/>
      <c r="C63" s="38"/>
      <c r="D63" s="38"/>
      <c r="E63" s="38"/>
      <c r="F63" s="38"/>
      <c r="G63" s="38"/>
      <c r="H63" s="13" t="s">
        <v>234</v>
      </c>
      <c r="I63" s="40" t="s">
        <v>235</v>
      </c>
      <c r="J63" s="50">
        <f>SUM(J64:J66)</f>
        <v>800</v>
      </c>
      <c r="K63" s="50">
        <f>SUM(K64:K66)</f>
        <v>289</v>
      </c>
      <c r="L63" s="50">
        <f>SUM(L64:L66)</f>
        <v>0</v>
      </c>
      <c r="M63" s="50">
        <f t="shared" si="2"/>
        <v>0</v>
      </c>
      <c r="N63" s="50">
        <f t="shared" si="3"/>
        <v>0</v>
      </c>
    </row>
    <row r="64" ht="20.1" customHeight="1" spans="1:14">
      <c r="A64" s="12"/>
      <c r="B64" s="47"/>
      <c r="C64" s="38"/>
      <c r="D64" s="38"/>
      <c r="E64" s="38"/>
      <c r="F64" s="38"/>
      <c r="G64" s="38"/>
      <c r="H64" s="82" t="s">
        <v>236</v>
      </c>
      <c r="I64" s="54" t="s">
        <v>205</v>
      </c>
      <c r="J64" s="52">
        <v>800</v>
      </c>
      <c r="K64" s="52">
        <v>196</v>
      </c>
      <c r="L64" s="52"/>
      <c r="M64" s="50">
        <f t="shared" si="2"/>
        <v>0</v>
      </c>
      <c r="N64" s="50">
        <f t="shared" si="3"/>
        <v>0</v>
      </c>
    </row>
    <row r="65" ht="20.1" customHeight="1" spans="1:14">
      <c r="A65" s="12"/>
      <c r="B65" s="47"/>
      <c r="C65" s="38"/>
      <c r="D65" s="38"/>
      <c r="E65" s="38"/>
      <c r="F65" s="38"/>
      <c r="G65" s="38"/>
      <c r="H65" s="82" t="s">
        <v>237</v>
      </c>
      <c r="I65" s="54" t="s">
        <v>207</v>
      </c>
      <c r="J65" s="52"/>
      <c r="K65" s="52"/>
      <c r="L65" s="52"/>
      <c r="M65" s="50" t="str">
        <f t="shared" si="2"/>
        <v/>
      </c>
      <c r="N65" s="50" t="str">
        <f t="shared" si="3"/>
        <v/>
      </c>
    </row>
    <row r="66" ht="20.1" customHeight="1" spans="1:14">
      <c r="A66" s="12"/>
      <c r="B66" s="47"/>
      <c r="C66" s="38"/>
      <c r="D66" s="38"/>
      <c r="E66" s="38"/>
      <c r="F66" s="38"/>
      <c r="G66" s="38"/>
      <c r="H66" s="13" t="s">
        <v>238</v>
      </c>
      <c r="I66" s="54" t="s">
        <v>239</v>
      </c>
      <c r="J66" s="52"/>
      <c r="K66" s="52">
        <v>93</v>
      </c>
      <c r="L66" s="52"/>
      <c r="M66" s="50" t="str">
        <f t="shared" si="2"/>
        <v/>
      </c>
      <c r="N66" s="50">
        <f t="shared" si="3"/>
        <v>0</v>
      </c>
    </row>
    <row r="67" ht="20.1" customHeight="1" spans="1:14">
      <c r="A67" s="12"/>
      <c r="B67" s="47"/>
      <c r="C67" s="38"/>
      <c r="D67" s="38"/>
      <c r="E67" s="38"/>
      <c r="F67" s="38"/>
      <c r="G67" s="38"/>
      <c r="H67" s="13" t="s">
        <v>240</v>
      </c>
      <c r="I67" s="56" t="s">
        <v>241</v>
      </c>
      <c r="J67" s="57">
        <v>500</v>
      </c>
      <c r="K67" s="58">
        <v>151</v>
      </c>
      <c r="L67" s="58">
        <v>2</v>
      </c>
      <c r="M67" s="50">
        <f t="shared" si="2"/>
        <v>0.4</v>
      </c>
      <c r="N67" s="50">
        <f t="shared" si="3"/>
        <v>1.3</v>
      </c>
    </row>
    <row r="68" ht="20.1" customHeight="1" spans="1:14">
      <c r="A68" s="12"/>
      <c r="B68" s="47"/>
      <c r="C68" s="38"/>
      <c r="D68" s="38"/>
      <c r="E68" s="38"/>
      <c r="F68" s="38"/>
      <c r="G68" s="38"/>
      <c r="H68" s="13" t="s">
        <v>242</v>
      </c>
      <c r="I68" s="40" t="s">
        <v>243</v>
      </c>
      <c r="J68" s="50">
        <f>SUM(J69:J73)</f>
        <v>9000</v>
      </c>
      <c r="K68" s="50">
        <f>SUM(K69:K73)</f>
        <v>4097</v>
      </c>
      <c r="L68" s="50">
        <f>SUM(L69:L73)</f>
        <v>0</v>
      </c>
      <c r="M68" s="50">
        <f t="shared" si="2"/>
        <v>0</v>
      </c>
      <c r="N68" s="50">
        <f t="shared" si="3"/>
        <v>0</v>
      </c>
    </row>
    <row r="69" ht="20.1" customHeight="1" spans="1:14">
      <c r="A69" s="12"/>
      <c r="B69" s="37"/>
      <c r="C69" s="38"/>
      <c r="D69" s="38"/>
      <c r="E69" s="38"/>
      <c r="F69" s="38"/>
      <c r="G69" s="38"/>
      <c r="H69" s="13" t="s">
        <v>244</v>
      </c>
      <c r="I69" s="54" t="s">
        <v>245</v>
      </c>
      <c r="J69" s="52"/>
      <c r="K69" s="52">
        <v>33</v>
      </c>
      <c r="L69" s="52"/>
      <c r="M69" s="50" t="str">
        <f t="shared" si="2"/>
        <v/>
      </c>
      <c r="N69" s="50">
        <f t="shared" si="3"/>
        <v>0</v>
      </c>
    </row>
    <row r="70" ht="20.1" customHeight="1" spans="1:14">
      <c r="A70" s="12"/>
      <c r="B70" s="37"/>
      <c r="C70" s="38"/>
      <c r="D70" s="38"/>
      <c r="E70" s="38"/>
      <c r="F70" s="38"/>
      <c r="G70" s="38"/>
      <c r="H70" s="13" t="s">
        <v>246</v>
      </c>
      <c r="I70" s="54" t="s">
        <v>247</v>
      </c>
      <c r="J70" s="52">
        <v>3587</v>
      </c>
      <c r="K70" s="52">
        <v>2776</v>
      </c>
      <c r="L70" s="52"/>
      <c r="M70" s="50">
        <f t="shared" si="2"/>
        <v>0</v>
      </c>
      <c r="N70" s="50">
        <f t="shared" si="3"/>
        <v>0</v>
      </c>
    </row>
    <row r="71" ht="20.1" customHeight="1" spans="1:14">
      <c r="A71" s="12"/>
      <c r="B71" s="37"/>
      <c r="C71" s="38"/>
      <c r="D71" s="38"/>
      <c r="E71" s="38"/>
      <c r="F71" s="38"/>
      <c r="G71" s="38"/>
      <c r="H71" s="13" t="s">
        <v>248</v>
      </c>
      <c r="I71" s="54" t="s">
        <v>249</v>
      </c>
      <c r="J71" s="52"/>
      <c r="K71" s="52"/>
      <c r="L71" s="52"/>
      <c r="M71" s="50" t="str">
        <f t="shared" si="2"/>
        <v/>
      </c>
      <c r="N71" s="50" t="str">
        <f t="shared" si="3"/>
        <v/>
      </c>
    </row>
    <row r="72" ht="20.1" customHeight="1" spans="1:14">
      <c r="A72" s="12"/>
      <c r="B72" s="37"/>
      <c r="C72" s="38"/>
      <c r="D72" s="38"/>
      <c r="E72" s="38"/>
      <c r="F72" s="38"/>
      <c r="G72" s="38"/>
      <c r="H72" s="13" t="s">
        <v>250</v>
      </c>
      <c r="I72" s="54" t="s">
        <v>251</v>
      </c>
      <c r="J72" s="52"/>
      <c r="K72" s="52"/>
      <c r="L72" s="52"/>
      <c r="M72" s="50" t="str">
        <f t="shared" ref="M72:M135" si="4">IF(J72=0,"",ROUND(L72/J72*100,1))</f>
        <v/>
      </c>
      <c r="N72" s="50" t="str">
        <f t="shared" ref="N72:N135" si="5">IF(K72=0,"",ROUND(L72/K72*100,1))</f>
        <v/>
      </c>
    </row>
    <row r="73" ht="20.1" customHeight="1" spans="1:14">
      <c r="A73" s="12"/>
      <c r="B73" s="37"/>
      <c r="C73" s="38"/>
      <c r="D73" s="38"/>
      <c r="E73" s="38"/>
      <c r="F73" s="38"/>
      <c r="G73" s="38"/>
      <c r="H73" s="13" t="s">
        <v>252</v>
      </c>
      <c r="I73" s="54" t="s">
        <v>253</v>
      </c>
      <c r="J73" s="52">
        <v>5413</v>
      </c>
      <c r="K73" s="52">
        <v>1288</v>
      </c>
      <c r="L73" s="52"/>
      <c r="M73" s="50">
        <f t="shared" si="4"/>
        <v>0</v>
      </c>
      <c r="N73" s="50">
        <f t="shared" si="5"/>
        <v>0</v>
      </c>
    </row>
    <row r="74" ht="20.1" customHeight="1" spans="1:14">
      <c r="A74" s="12"/>
      <c r="B74" s="37"/>
      <c r="C74" s="38"/>
      <c r="D74" s="38"/>
      <c r="E74" s="38"/>
      <c r="F74" s="38"/>
      <c r="G74" s="38"/>
      <c r="H74" s="13" t="s">
        <v>254</v>
      </c>
      <c r="I74" s="40" t="s">
        <v>255</v>
      </c>
      <c r="J74" s="50">
        <f>SUM(J75:J77)</f>
        <v>950</v>
      </c>
      <c r="K74" s="50">
        <f>SUM(K75:K77)</f>
        <v>950</v>
      </c>
      <c r="L74" s="50">
        <f>SUM(L75:L77)</f>
        <v>980</v>
      </c>
      <c r="M74" s="50">
        <f t="shared" si="4"/>
        <v>103.2</v>
      </c>
      <c r="N74" s="50">
        <f t="shared" si="5"/>
        <v>103.2</v>
      </c>
    </row>
    <row r="75" ht="20.1" customHeight="1" spans="1:14">
      <c r="A75" s="12"/>
      <c r="B75" s="37"/>
      <c r="C75" s="38"/>
      <c r="D75" s="38"/>
      <c r="E75" s="38"/>
      <c r="F75" s="38"/>
      <c r="G75" s="38"/>
      <c r="H75" s="13" t="s">
        <v>256</v>
      </c>
      <c r="I75" s="37" t="s">
        <v>257</v>
      </c>
      <c r="J75" s="52"/>
      <c r="K75" s="52">
        <v>556</v>
      </c>
      <c r="L75" s="52"/>
      <c r="M75" s="50" t="str">
        <f t="shared" si="4"/>
        <v/>
      </c>
      <c r="N75" s="50">
        <f t="shared" si="5"/>
        <v>0</v>
      </c>
    </row>
    <row r="76" ht="20.1" customHeight="1" spans="1:14">
      <c r="A76" s="12"/>
      <c r="B76" s="37"/>
      <c r="C76" s="38"/>
      <c r="D76" s="38"/>
      <c r="E76" s="38"/>
      <c r="F76" s="38"/>
      <c r="G76" s="38"/>
      <c r="H76" s="13" t="s">
        <v>258</v>
      </c>
      <c r="I76" s="37" t="s">
        <v>259</v>
      </c>
      <c r="J76" s="52"/>
      <c r="K76" s="52"/>
      <c r="L76" s="52"/>
      <c r="M76" s="50" t="str">
        <f t="shared" si="4"/>
        <v/>
      </c>
      <c r="N76" s="50" t="str">
        <f t="shared" si="5"/>
        <v/>
      </c>
    </row>
    <row r="77" ht="20.1" customHeight="1" spans="1:14">
      <c r="A77" s="12"/>
      <c r="B77" s="37"/>
      <c r="C77" s="38"/>
      <c r="D77" s="38"/>
      <c r="E77" s="38"/>
      <c r="F77" s="38"/>
      <c r="G77" s="38"/>
      <c r="H77" s="13" t="s">
        <v>260</v>
      </c>
      <c r="I77" s="37" t="s">
        <v>261</v>
      </c>
      <c r="J77" s="52">
        <v>950</v>
      </c>
      <c r="K77" s="52">
        <v>394</v>
      </c>
      <c r="L77" s="52">
        <v>980</v>
      </c>
      <c r="M77" s="50">
        <f t="shared" si="4"/>
        <v>103.2</v>
      </c>
      <c r="N77" s="50">
        <f t="shared" si="5"/>
        <v>248.7</v>
      </c>
    </row>
    <row r="78" ht="20.1" customHeight="1" spans="1:14">
      <c r="A78" s="12"/>
      <c r="B78" s="37"/>
      <c r="C78" s="38"/>
      <c r="D78" s="38"/>
      <c r="E78" s="38"/>
      <c r="F78" s="38"/>
      <c r="G78" s="38"/>
      <c r="H78" s="13" t="s">
        <v>262</v>
      </c>
      <c r="I78" s="40" t="s">
        <v>263</v>
      </c>
      <c r="J78" s="50">
        <f>SUM(J79:J81)</f>
        <v>0</v>
      </c>
      <c r="K78" s="50">
        <f>SUM(K79:K81)</f>
        <v>0</v>
      </c>
      <c r="L78" s="50">
        <f>SUM(L79:L81)</f>
        <v>0</v>
      </c>
      <c r="M78" s="50" t="str">
        <f t="shared" si="4"/>
        <v/>
      </c>
      <c r="N78" s="50" t="str">
        <f t="shared" si="5"/>
        <v/>
      </c>
    </row>
    <row r="79" ht="20.1" customHeight="1" spans="1:14">
      <c r="A79" s="12"/>
      <c r="B79" s="37"/>
      <c r="C79" s="38"/>
      <c r="D79" s="38"/>
      <c r="E79" s="38"/>
      <c r="F79" s="38"/>
      <c r="G79" s="38"/>
      <c r="H79" s="82" t="s">
        <v>264</v>
      </c>
      <c r="I79" s="53" t="s">
        <v>205</v>
      </c>
      <c r="J79" s="52"/>
      <c r="K79" s="52"/>
      <c r="L79" s="52"/>
      <c r="M79" s="50" t="str">
        <f t="shared" si="4"/>
        <v/>
      </c>
      <c r="N79" s="50" t="str">
        <f t="shared" si="5"/>
        <v/>
      </c>
    </row>
    <row r="80" ht="20.1" customHeight="1" spans="1:14">
      <c r="A80" s="12"/>
      <c r="B80" s="37"/>
      <c r="C80" s="38"/>
      <c r="D80" s="38"/>
      <c r="E80" s="38"/>
      <c r="F80" s="38"/>
      <c r="G80" s="38"/>
      <c r="H80" s="82" t="s">
        <v>265</v>
      </c>
      <c r="I80" s="53" t="s">
        <v>207</v>
      </c>
      <c r="J80" s="52"/>
      <c r="K80" s="52"/>
      <c r="L80" s="52"/>
      <c r="M80" s="50" t="str">
        <f t="shared" si="4"/>
        <v/>
      </c>
      <c r="N80" s="50" t="str">
        <f t="shared" si="5"/>
        <v/>
      </c>
    </row>
    <row r="81" ht="20.1" customHeight="1" spans="1:14">
      <c r="A81" s="12"/>
      <c r="B81" s="37"/>
      <c r="C81" s="38"/>
      <c r="D81" s="38"/>
      <c r="E81" s="38"/>
      <c r="F81" s="38"/>
      <c r="G81" s="38"/>
      <c r="H81" s="13" t="s">
        <v>266</v>
      </c>
      <c r="I81" s="53" t="s">
        <v>267</v>
      </c>
      <c r="J81" s="52"/>
      <c r="K81" s="52"/>
      <c r="L81" s="52"/>
      <c r="M81" s="50" t="str">
        <f t="shared" si="4"/>
        <v/>
      </c>
      <c r="N81" s="50" t="str">
        <f t="shared" si="5"/>
        <v/>
      </c>
    </row>
    <row r="82" ht="20.1" customHeight="1" spans="1:14">
      <c r="A82" s="12"/>
      <c r="B82" s="37"/>
      <c r="C82" s="38"/>
      <c r="D82" s="38"/>
      <c r="E82" s="38"/>
      <c r="F82" s="38"/>
      <c r="G82" s="38"/>
      <c r="H82" s="13" t="s">
        <v>268</v>
      </c>
      <c r="I82" s="40" t="s">
        <v>269</v>
      </c>
      <c r="J82" s="50">
        <f>SUM(J83:J85)</f>
        <v>0</v>
      </c>
      <c r="K82" s="50">
        <f>SUM(K83:K85)</f>
        <v>108100</v>
      </c>
      <c r="L82" s="50">
        <f>SUM(L83:L85)</f>
        <v>0</v>
      </c>
      <c r="M82" s="50" t="str">
        <f t="shared" si="4"/>
        <v/>
      </c>
      <c r="N82" s="50">
        <f t="shared" si="5"/>
        <v>0</v>
      </c>
    </row>
    <row r="83" ht="20.1" customHeight="1" spans="1:14">
      <c r="A83" s="12"/>
      <c r="B83" s="37"/>
      <c r="C83" s="38"/>
      <c r="D83" s="38"/>
      <c r="E83" s="38"/>
      <c r="F83" s="38"/>
      <c r="G83" s="38"/>
      <c r="H83" s="82" t="s">
        <v>270</v>
      </c>
      <c r="I83" s="53" t="s">
        <v>205</v>
      </c>
      <c r="J83" s="52"/>
      <c r="K83" s="52"/>
      <c r="L83" s="52"/>
      <c r="M83" s="50" t="str">
        <f t="shared" si="4"/>
        <v/>
      </c>
      <c r="N83" s="50" t="str">
        <f t="shared" si="5"/>
        <v/>
      </c>
    </row>
    <row r="84" ht="20.1" customHeight="1" spans="1:14">
      <c r="A84" s="12"/>
      <c r="B84" s="37"/>
      <c r="C84" s="38"/>
      <c r="D84" s="38"/>
      <c r="E84" s="38"/>
      <c r="F84" s="38"/>
      <c r="G84" s="38"/>
      <c r="H84" s="82" t="s">
        <v>271</v>
      </c>
      <c r="I84" s="53" t="s">
        <v>207</v>
      </c>
      <c r="J84" s="52"/>
      <c r="K84" s="52"/>
      <c r="L84" s="52"/>
      <c r="M84" s="50" t="str">
        <f t="shared" si="4"/>
        <v/>
      </c>
      <c r="N84" s="50" t="str">
        <f t="shared" si="5"/>
        <v/>
      </c>
    </row>
    <row r="85" ht="20.1" customHeight="1" spans="1:14">
      <c r="A85" s="12"/>
      <c r="B85" s="37"/>
      <c r="C85" s="38"/>
      <c r="D85" s="38"/>
      <c r="E85" s="38"/>
      <c r="F85" s="38"/>
      <c r="G85" s="38"/>
      <c r="H85" s="13" t="s">
        <v>272</v>
      </c>
      <c r="I85" s="53" t="s">
        <v>273</v>
      </c>
      <c r="J85" s="52"/>
      <c r="K85" s="52">
        <v>108100</v>
      </c>
      <c r="L85" s="52"/>
      <c r="M85" s="50" t="str">
        <f t="shared" si="4"/>
        <v/>
      </c>
      <c r="N85" s="50">
        <f t="shared" si="5"/>
        <v>0</v>
      </c>
    </row>
    <row r="86" ht="20.1" customHeight="1" spans="1:14">
      <c r="A86" s="12"/>
      <c r="B86" s="37"/>
      <c r="C86" s="38"/>
      <c r="D86" s="38"/>
      <c r="E86" s="38"/>
      <c r="F86" s="38"/>
      <c r="G86" s="38"/>
      <c r="H86" s="13" t="s">
        <v>274</v>
      </c>
      <c r="I86" s="40" t="s">
        <v>275</v>
      </c>
      <c r="J86" s="50">
        <f>SUM(J87:J91)</f>
        <v>0</v>
      </c>
      <c r="K86" s="50">
        <f>SUM(K87:K91)</f>
        <v>0</v>
      </c>
      <c r="L86" s="50">
        <f>SUM(L87:L91)</f>
        <v>8800</v>
      </c>
      <c r="M86" s="50" t="str">
        <f t="shared" si="4"/>
        <v/>
      </c>
      <c r="N86" s="50" t="str">
        <f t="shared" si="5"/>
        <v/>
      </c>
    </row>
    <row r="87" ht="20.1" customHeight="1" spans="1:14">
      <c r="A87" s="12"/>
      <c r="B87" s="37"/>
      <c r="C87" s="38"/>
      <c r="D87" s="38"/>
      <c r="E87" s="38"/>
      <c r="F87" s="38"/>
      <c r="G87" s="38"/>
      <c r="H87" s="82" t="s">
        <v>276</v>
      </c>
      <c r="I87" s="53" t="s">
        <v>245</v>
      </c>
      <c r="J87" s="52"/>
      <c r="K87" s="52"/>
      <c r="L87" s="52"/>
      <c r="M87" s="50" t="str">
        <f t="shared" si="4"/>
        <v/>
      </c>
      <c r="N87" s="50" t="str">
        <f t="shared" si="5"/>
        <v/>
      </c>
    </row>
    <row r="88" ht="20.1" customHeight="1" spans="1:14">
      <c r="A88" s="12"/>
      <c r="B88" s="37"/>
      <c r="C88" s="38"/>
      <c r="D88" s="38"/>
      <c r="E88" s="38"/>
      <c r="F88" s="38"/>
      <c r="G88" s="38"/>
      <c r="H88" s="82" t="s">
        <v>277</v>
      </c>
      <c r="I88" s="53" t="s">
        <v>247</v>
      </c>
      <c r="J88" s="52"/>
      <c r="K88" s="52"/>
      <c r="L88" s="52">
        <v>4381</v>
      </c>
      <c r="M88" s="50" t="str">
        <f t="shared" si="4"/>
        <v/>
      </c>
      <c r="N88" s="50" t="str">
        <f t="shared" si="5"/>
        <v/>
      </c>
    </row>
    <row r="89" ht="20.1" customHeight="1" spans="1:14">
      <c r="A89" s="12"/>
      <c r="B89" s="37"/>
      <c r="C89" s="38"/>
      <c r="D89" s="38"/>
      <c r="E89" s="38"/>
      <c r="F89" s="38"/>
      <c r="G89" s="38"/>
      <c r="H89" s="82" t="s">
        <v>278</v>
      </c>
      <c r="I89" s="53" t="s">
        <v>249</v>
      </c>
      <c r="J89" s="52"/>
      <c r="K89" s="52"/>
      <c r="L89" s="52"/>
      <c r="M89" s="50" t="str">
        <f t="shared" si="4"/>
        <v/>
      </c>
      <c r="N89" s="50" t="str">
        <f t="shared" si="5"/>
        <v/>
      </c>
    </row>
    <row r="90" ht="20.1" customHeight="1" spans="1:14">
      <c r="A90" s="12"/>
      <c r="B90" s="37"/>
      <c r="C90" s="38"/>
      <c r="D90" s="38"/>
      <c r="E90" s="38"/>
      <c r="F90" s="38"/>
      <c r="G90" s="38"/>
      <c r="H90" s="82" t="s">
        <v>279</v>
      </c>
      <c r="I90" s="53" t="s">
        <v>251</v>
      </c>
      <c r="J90" s="52"/>
      <c r="K90" s="52"/>
      <c r="L90" s="52"/>
      <c r="M90" s="50" t="str">
        <f t="shared" si="4"/>
        <v/>
      </c>
      <c r="N90" s="50" t="str">
        <f t="shared" si="5"/>
        <v/>
      </c>
    </row>
    <row r="91" ht="20.1" customHeight="1" spans="1:14">
      <c r="A91" s="12"/>
      <c r="B91" s="37"/>
      <c r="C91" s="38"/>
      <c r="D91" s="38"/>
      <c r="E91" s="38"/>
      <c r="F91" s="38"/>
      <c r="G91" s="38"/>
      <c r="H91" s="13" t="s">
        <v>280</v>
      </c>
      <c r="I91" s="53" t="s">
        <v>281</v>
      </c>
      <c r="J91" s="52"/>
      <c r="K91" s="52"/>
      <c r="L91" s="52">
        <v>4419</v>
      </c>
      <c r="M91" s="50" t="str">
        <f t="shared" si="4"/>
        <v/>
      </c>
      <c r="N91" s="50" t="str">
        <f t="shared" si="5"/>
        <v/>
      </c>
    </row>
    <row r="92" ht="20.1" customHeight="1" spans="1:14">
      <c r="A92" s="12"/>
      <c r="B92" s="37"/>
      <c r="C92" s="38"/>
      <c r="D92" s="38"/>
      <c r="E92" s="38"/>
      <c r="F92" s="38"/>
      <c r="G92" s="38"/>
      <c r="H92" s="13" t="s">
        <v>282</v>
      </c>
      <c r="I92" s="40" t="s">
        <v>283</v>
      </c>
      <c r="J92" s="50">
        <f>SUM(J93:J94)</f>
        <v>0</v>
      </c>
      <c r="K92" s="50">
        <f>SUM(K93:K94)</f>
        <v>0</v>
      </c>
      <c r="L92" s="50">
        <f>SUM(L93:L94)</f>
        <v>0</v>
      </c>
      <c r="M92" s="50" t="str">
        <f t="shared" si="4"/>
        <v/>
      </c>
      <c r="N92" s="50" t="str">
        <f t="shared" si="5"/>
        <v/>
      </c>
    </row>
    <row r="93" ht="20.1" customHeight="1" spans="1:14">
      <c r="A93" s="12"/>
      <c r="B93" s="37"/>
      <c r="C93" s="38"/>
      <c r="D93" s="38"/>
      <c r="E93" s="38"/>
      <c r="F93" s="38"/>
      <c r="G93" s="38"/>
      <c r="H93" s="82" t="s">
        <v>284</v>
      </c>
      <c r="I93" s="53" t="s">
        <v>257</v>
      </c>
      <c r="J93" s="52"/>
      <c r="K93" s="52"/>
      <c r="L93" s="52"/>
      <c r="M93" s="50" t="str">
        <f t="shared" si="4"/>
        <v/>
      </c>
      <c r="N93" s="50" t="str">
        <f t="shared" si="5"/>
        <v/>
      </c>
    </row>
    <row r="94" ht="20.1" customHeight="1" spans="1:14">
      <c r="A94" s="12"/>
      <c r="B94" s="37"/>
      <c r="C94" s="38"/>
      <c r="D94" s="38"/>
      <c r="E94" s="38"/>
      <c r="F94" s="38"/>
      <c r="G94" s="38"/>
      <c r="H94" s="13" t="s">
        <v>285</v>
      </c>
      <c r="I94" s="53" t="s">
        <v>286</v>
      </c>
      <c r="J94" s="52"/>
      <c r="K94" s="52"/>
      <c r="L94" s="52"/>
      <c r="M94" s="50" t="str">
        <f t="shared" si="4"/>
        <v/>
      </c>
      <c r="N94" s="50" t="str">
        <f t="shared" si="5"/>
        <v/>
      </c>
    </row>
    <row r="95" ht="20.1" customHeight="1" spans="1:14">
      <c r="A95" s="12"/>
      <c r="B95" s="37"/>
      <c r="C95" s="38"/>
      <c r="D95" s="38"/>
      <c r="E95" s="38"/>
      <c r="F95" s="38"/>
      <c r="G95" s="38"/>
      <c r="H95" s="13" t="s">
        <v>287</v>
      </c>
      <c r="I95" s="59" t="s">
        <v>288</v>
      </c>
      <c r="J95" s="50">
        <f>SUM(J96:J103)</f>
        <v>0</v>
      </c>
      <c r="K95" s="50">
        <f>SUM(K96:K103)</f>
        <v>0</v>
      </c>
      <c r="L95" s="50">
        <f>SUM(L96:L103)</f>
        <v>0</v>
      </c>
      <c r="M95" s="50" t="str">
        <f t="shared" si="4"/>
        <v/>
      </c>
      <c r="N95" s="50" t="str">
        <f t="shared" si="5"/>
        <v/>
      </c>
    </row>
    <row r="96" ht="20.1" customHeight="1" spans="1:14">
      <c r="A96" s="12"/>
      <c r="B96" s="37"/>
      <c r="C96" s="38"/>
      <c r="D96" s="38"/>
      <c r="E96" s="38"/>
      <c r="F96" s="38"/>
      <c r="G96" s="38"/>
      <c r="H96" s="82" t="s">
        <v>289</v>
      </c>
      <c r="I96" s="53" t="s">
        <v>205</v>
      </c>
      <c r="J96" s="52"/>
      <c r="K96" s="52"/>
      <c r="L96" s="52"/>
      <c r="M96" s="50" t="str">
        <f t="shared" si="4"/>
        <v/>
      </c>
      <c r="N96" s="50" t="str">
        <f t="shared" si="5"/>
        <v/>
      </c>
    </row>
    <row r="97" ht="20.1" customHeight="1" spans="1:14">
      <c r="A97" s="12"/>
      <c r="B97" s="37"/>
      <c r="C97" s="38"/>
      <c r="D97" s="38"/>
      <c r="E97" s="38"/>
      <c r="F97" s="38"/>
      <c r="G97" s="38"/>
      <c r="H97" s="82" t="s">
        <v>290</v>
      </c>
      <c r="I97" s="53" t="s">
        <v>207</v>
      </c>
      <c r="J97" s="52"/>
      <c r="K97" s="52"/>
      <c r="L97" s="52"/>
      <c r="M97" s="50" t="str">
        <f t="shared" si="4"/>
        <v/>
      </c>
      <c r="N97" s="50" t="str">
        <f t="shared" si="5"/>
        <v/>
      </c>
    </row>
    <row r="98" ht="20.1" customHeight="1" spans="1:14">
      <c r="A98" s="12"/>
      <c r="B98" s="37"/>
      <c r="C98" s="38"/>
      <c r="D98" s="38"/>
      <c r="E98" s="38"/>
      <c r="F98" s="38"/>
      <c r="G98" s="38"/>
      <c r="H98" s="82" t="s">
        <v>291</v>
      </c>
      <c r="I98" s="53" t="s">
        <v>209</v>
      </c>
      <c r="J98" s="52"/>
      <c r="K98" s="52"/>
      <c r="L98" s="52"/>
      <c r="M98" s="50" t="str">
        <f t="shared" si="4"/>
        <v/>
      </c>
      <c r="N98" s="50" t="str">
        <f t="shared" si="5"/>
        <v/>
      </c>
    </row>
    <row r="99" ht="20.1" customHeight="1" spans="1:14">
      <c r="A99" s="12"/>
      <c r="B99" s="37"/>
      <c r="C99" s="38"/>
      <c r="D99" s="38"/>
      <c r="E99" s="38"/>
      <c r="F99" s="38"/>
      <c r="G99" s="38"/>
      <c r="H99" s="82" t="s">
        <v>292</v>
      </c>
      <c r="I99" s="53" t="s">
        <v>211</v>
      </c>
      <c r="J99" s="52"/>
      <c r="K99" s="52"/>
      <c r="L99" s="52"/>
      <c r="M99" s="50" t="str">
        <f t="shared" si="4"/>
        <v/>
      </c>
      <c r="N99" s="50" t="str">
        <f t="shared" si="5"/>
        <v/>
      </c>
    </row>
    <row r="100" ht="20.1" customHeight="1" spans="1:14">
      <c r="A100" s="12"/>
      <c r="B100" s="37"/>
      <c r="C100" s="38"/>
      <c r="D100" s="38"/>
      <c r="E100" s="38"/>
      <c r="F100" s="38"/>
      <c r="G100" s="38"/>
      <c r="H100" s="82" t="s">
        <v>293</v>
      </c>
      <c r="I100" s="53" t="s">
        <v>217</v>
      </c>
      <c r="J100" s="52"/>
      <c r="K100" s="52"/>
      <c r="L100" s="52"/>
      <c r="M100" s="50" t="str">
        <f t="shared" si="4"/>
        <v/>
      </c>
      <c r="N100" s="50" t="str">
        <f t="shared" si="5"/>
        <v/>
      </c>
    </row>
    <row r="101" ht="20.1" customHeight="1" spans="1:14">
      <c r="A101" s="12"/>
      <c r="B101" s="37"/>
      <c r="C101" s="38"/>
      <c r="D101" s="38"/>
      <c r="E101" s="38"/>
      <c r="F101" s="38"/>
      <c r="G101" s="38"/>
      <c r="H101" s="82" t="s">
        <v>294</v>
      </c>
      <c r="I101" s="53" t="s">
        <v>221</v>
      </c>
      <c r="J101" s="52"/>
      <c r="K101" s="52"/>
      <c r="L101" s="52"/>
      <c r="M101" s="50" t="str">
        <f t="shared" si="4"/>
        <v/>
      </c>
      <c r="N101" s="50" t="str">
        <f t="shared" si="5"/>
        <v/>
      </c>
    </row>
    <row r="102" ht="20.1" customHeight="1" spans="1:14">
      <c r="A102" s="12"/>
      <c r="B102" s="37"/>
      <c r="C102" s="38"/>
      <c r="D102" s="38"/>
      <c r="E102" s="38"/>
      <c r="F102" s="38"/>
      <c r="G102" s="38"/>
      <c r="H102" s="82" t="s">
        <v>295</v>
      </c>
      <c r="I102" s="53" t="s">
        <v>223</v>
      </c>
      <c r="J102" s="52"/>
      <c r="K102" s="52"/>
      <c r="L102" s="52"/>
      <c r="M102" s="50" t="str">
        <f t="shared" si="4"/>
        <v/>
      </c>
      <c r="N102" s="50" t="str">
        <f t="shared" si="5"/>
        <v/>
      </c>
    </row>
    <row r="103" ht="20.1" customHeight="1" spans="1:14">
      <c r="A103" s="12"/>
      <c r="B103" s="37"/>
      <c r="C103" s="38"/>
      <c r="D103" s="38"/>
      <c r="E103" s="38"/>
      <c r="F103" s="38"/>
      <c r="G103" s="38"/>
      <c r="H103" s="13" t="s">
        <v>296</v>
      </c>
      <c r="I103" s="53" t="s">
        <v>297</v>
      </c>
      <c r="J103" s="52"/>
      <c r="K103" s="52"/>
      <c r="L103" s="52"/>
      <c r="M103" s="50" t="str">
        <f t="shared" si="4"/>
        <v/>
      </c>
      <c r="N103" s="50" t="str">
        <f t="shared" si="5"/>
        <v/>
      </c>
    </row>
    <row r="104" ht="20.1" customHeight="1" spans="1:14">
      <c r="A104" s="12"/>
      <c r="B104" s="37"/>
      <c r="C104" s="38"/>
      <c r="D104" s="38"/>
      <c r="E104" s="38"/>
      <c r="F104" s="38"/>
      <c r="G104" s="38"/>
      <c r="H104" s="13" t="s">
        <v>298</v>
      </c>
      <c r="I104" s="40" t="s">
        <v>299</v>
      </c>
      <c r="J104" s="50">
        <f>SUM(J105,J110,J115)</f>
        <v>61</v>
      </c>
      <c r="K104" s="50">
        <f>SUM(K105,K110,K115)</f>
        <v>61</v>
      </c>
      <c r="L104" s="50">
        <f>SUM(L105,L110,L115)</f>
        <v>58</v>
      </c>
      <c r="M104" s="50">
        <f t="shared" si="4"/>
        <v>95.1</v>
      </c>
      <c r="N104" s="50">
        <f t="shared" si="5"/>
        <v>95.1</v>
      </c>
    </row>
    <row r="105" ht="20.1" customHeight="1" spans="1:14">
      <c r="A105" s="12"/>
      <c r="B105" s="37"/>
      <c r="C105" s="38"/>
      <c r="D105" s="38"/>
      <c r="E105" s="38"/>
      <c r="F105" s="38"/>
      <c r="G105" s="38"/>
      <c r="H105" s="13" t="s">
        <v>300</v>
      </c>
      <c r="I105" s="60" t="s">
        <v>301</v>
      </c>
      <c r="J105" s="50">
        <f>SUM(J106:J109)</f>
        <v>61</v>
      </c>
      <c r="K105" s="50">
        <f>SUM(K106:K109)</f>
        <v>61</v>
      </c>
      <c r="L105" s="50">
        <f>SUM(L106:L109)</f>
        <v>58</v>
      </c>
      <c r="M105" s="50">
        <f t="shared" si="4"/>
        <v>95.1</v>
      </c>
      <c r="N105" s="50">
        <f t="shared" si="5"/>
        <v>95.1</v>
      </c>
    </row>
    <row r="106" ht="20.1" customHeight="1" spans="1:14">
      <c r="A106" s="12"/>
      <c r="B106" s="37"/>
      <c r="C106" s="38"/>
      <c r="D106" s="38"/>
      <c r="E106" s="38"/>
      <c r="F106" s="38"/>
      <c r="G106" s="38"/>
      <c r="H106" s="82" t="s">
        <v>302</v>
      </c>
      <c r="I106" s="54" t="s">
        <v>164</v>
      </c>
      <c r="J106" s="52">
        <v>61</v>
      </c>
      <c r="K106" s="52">
        <v>61</v>
      </c>
      <c r="L106" s="52">
        <v>58</v>
      </c>
      <c r="M106" s="50">
        <f t="shared" si="4"/>
        <v>95.1</v>
      </c>
      <c r="N106" s="50">
        <f t="shared" si="5"/>
        <v>95.1</v>
      </c>
    </row>
    <row r="107" ht="20.1" customHeight="1" spans="1:14">
      <c r="A107" s="12"/>
      <c r="B107" s="37"/>
      <c r="C107" s="38"/>
      <c r="D107" s="38"/>
      <c r="E107" s="38"/>
      <c r="F107" s="38"/>
      <c r="G107" s="38"/>
      <c r="H107" s="82" t="s">
        <v>303</v>
      </c>
      <c r="I107" s="54" t="s">
        <v>304</v>
      </c>
      <c r="J107" s="52"/>
      <c r="K107" s="52"/>
      <c r="L107" s="52"/>
      <c r="M107" s="50" t="str">
        <f t="shared" si="4"/>
        <v/>
      </c>
      <c r="N107" s="50" t="str">
        <f t="shared" si="5"/>
        <v/>
      </c>
    </row>
    <row r="108" ht="20.1" customHeight="1" spans="1:14">
      <c r="A108" s="12"/>
      <c r="B108" s="37"/>
      <c r="C108" s="38"/>
      <c r="D108" s="38"/>
      <c r="E108" s="38"/>
      <c r="F108" s="38"/>
      <c r="G108" s="38"/>
      <c r="H108" s="82" t="s">
        <v>305</v>
      </c>
      <c r="I108" s="54" t="s">
        <v>306</v>
      </c>
      <c r="J108" s="52"/>
      <c r="K108" s="52"/>
      <c r="L108" s="52"/>
      <c r="M108" s="50" t="str">
        <f t="shared" si="4"/>
        <v/>
      </c>
      <c r="N108" s="50" t="str">
        <f t="shared" si="5"/>
        <v/>
      </c>
    </row>
    <row r="109" ht="20.1" customHeight="1" spans="1:14">
      <c r="A109" s="12"/>
      <c r="B109" s="37"/>
      <c r="C109" s="38"/>
      <c r="D109" s="38"/>
      <c r="E109" s="38"/>
      <c r="F109" s="38"/>
      <c r="G109" s="38"/>
      <c r="H109" s="13" t="s">
        <v>307</v>
      </c>
      <c r="I109" s="54" t="s">
        <v>308</v>
      </c>
      <c r="J109" s="52"/>
      <c r="K109" s="52"/>
      <c r="L109" s="52"/>
      <c r="M109" s="50" t="str">
        <f t="shared" si="4"/>
        <v/>
      </c>
      <c r="N109" s="50" t="str">
        <f t="shared" si="5"/>
        <v/>
      </c>
    </row>
    <row r="110" ht="20.1" customHeight="1" spans="1:14">
      <c r="A110" s="12"/>
      <c r="B110" s="37"/>
      <c r="C110" s="38"/>
      <c r="D110" s="38"/>
      <c r="E110" s="38"/>
      <c r="F110" s="38"/>
      <c r="G110" s="38"/>
      <c r="H110" s="13" t="s">
        <v>309</v>
      </c>
      <c r="I110" s="60" t="s">
        <v>310</v>
      </c>
      <c r="J110" s="50">
        <f>SUM(J111:J114)</f>
        <v>0</v>
      </c>
      <c r="K110" s="50">
        <f>SUM(K111:K114)</f>
        <v>0</v>
      </c>
      <c r="L110" s="50">
        <f>SUM(L111:L114)</f>
        <v>0</v>
      </c>
      <c r="M110" s="50" t="str">
        <f t="shared" si="4"/>
        <v/>
      </c>
      <c r="N110" s="50" t="str">
        <f t="shared" si="5"/>
        <v/>
      </c>
    </row>
    <row r="111" ht="20.1" customHeight="1" spans="1:14">
      <c r="A111" s="12"/>
      <c r="B111" s="37"/>
      <c r="C111" s="38"/>
      <c r="D111" s="38"/>
      <c r="E111" s="38"/>
      <c r="F111" s="38"/>
      <c r="G111" s="38"/>
      <c r="H111" s="82" t="s">
        <v>311</v>
      </c>
      <c r="I111" s="54" t="s">
        <v>164</v>
      </c>
      <c r="J111" s="52"/>
      <c r="K111" s="52"/>
      <c r="L111" s="52"/>
      <c r="M111" s="50" t="str">
        <f t="shared" si="4"/>
        <v/>
      </c>
      <c r="N111" s="50" t="str">
        <f t="shared" si="5"/>
        <v/>
      </c>
    </row>
    <row r="112" ht="20.1" customHeight="1" spans="1:14">
      <c r="A112" s="12"/>
      <c r="B112" s="37"/>
      <c r="C112" s="38"/>
      <c r="D112" s="38"/>
      <c r="E112" s="38"/>
      <c r="F112" s="38"/>
      <c r="G112" s="38"/>
      <c r="H112" s="82" t="s">
        <v>312</v>
      </c>
      <c r="I112" s="54" t="s">
        <v>304</v>
      </c>
      <c r="J112" s="52"/>
      <c r="K112" s="52"/>
      <c r="L112" s="52"/>
      <c r="M112" s="50" t="str">
        <f t="shared" si="4"/>
        <v/>
      </c>
      <c r="N112" s="50" t="str">
        <f t="shared" si="5"/>
        <v/>
      </c>
    </row>
    <row r="113" ht="20.1" customHeight="1" spans="1:14">
      <c r="A113" s="12"/>
      <c r="B113" s="37"/>
      <c r="C113" s="38"/>
      <c r="D113" s="38"/>
      <c r="E113" s="38"/>
      <c r="F113" s="38"/>
      <c r="G113" s="38"/>
      <c r="H113" s="82" t="s">
        <v>313</v>
      </c>
      <c r="I113" s="54" t="s">
        <v>314</v>
      </c>
      <c r="J113" s="52"/>
      <c r="K113" s="52"/>
      <c r="L113" s="52"/>
      <c r="M113" s="50" t="str">
        <f t="shared" si="4"/>
        <v/>
      </c>
      <c r="N113" s="50" t="str">
        <f t="shared" si="5"/>
        <v/>
      </c>
    </row>
    <row r="114" ht="20.1" customHeight="1" spans="1:14">
      <c r="A114" s="12"/>
      <c r="B114" s="37"/>
      <c r="C114" s="38"/>
      <c r="D114" s="38"/>
      <c r="E114" s="38"/>
      <c r="F114" s="38"/>
      <c r="G114" s="38"/>
      <c r="H114" s="13" t="s">
        <v>315</v>
      </c>
      <c r="I114" s="54" t="s">
        <v>316</v>
      </c>
      <c r="J114" s="52"/>
      <c r="K114" s="52"/>
      <c r="L114" s="52"/>
      <c r="M114" s="50" t="str">
        <f t="shared" si="4"/>
        <v/>
      </c>
      <c r="N114" s="50" t="str">
        <f t="shared" si="5"/>
        <v/>
      </c>
    </row>
    <row r="115" ht="20.1" customHeight="1" spans="1:14">
      <c r="A115" s="12"/>
      <c r="B115" s="37"/>
      <c r="C115" s="38"/>
      <c r="D115" s="38"/>
      <c r="E115" s="38"/>
      <c r="F115" s="38"/>
      <c r="G115" s="38"/>
      <c r="H115" s="13" t="s">
        <v>317</v>
      </c>
      <c r="I115" s="60" t="s">
        <v>318</v>
      </c>
      <c r="J115" s="50">
        <f>SUM(J116:J119)</f>
        <v>0</v>
      </c>
      <c r="K115" s="50">
        <f>SUM(K116:K119)</f>
        <v>0</v>
      </c>
      <c r="L115" s="50">
        <f>SUM(L116:L119)</f>
        <v>0</v>
      </c>
      <c r="M115" s="50" t="str">
        <f t="shared" si="4"/>
        <v/>
      </c>
      <c r="N115" s="50" t="str">
        <f t="shared" si="5"/>
        <v/>
      </c>
    </row>
    <row r="116" ht="20.1" customHeight="1" spans="1:14">
      <c r="A116" s="12"/>
      <c r="B116" s="37"/>
      <c r="C116" s="38"/>
      <c r="D116" s="38"/>
      <c r="E116" s="38"/>
      <c r="F116" s="38"/>
      <c r="G116" s="38"/>
      <c r="H116" s="13" t="s">
        <v>319</v>
      </c>
      <c r="I116" s="54" t="s">
        <v>320</v>
      </c>
      <c r="J116" s="52"/>
      <c r="K116" s="52"/>
      <c r="L116" s="52"/>
      <c r="M116" s="50" t="str">
        <f t="shared" si="4"/>
        <v/>
      </c>
      <c r="N116" s="50" t="str">
        <f t="shared" si="5"/>
        <v/>
      </c>
    </row>
    <row r="117" ht="20.1" customHeight="1" spans="1:14">
      <c r="A117" s="12"/>
      <c r="B117" s="37"/>
      <c r="C117" s="38"/>
      <c r="D117" s="38"/>
      <c r="E117" s="38"/>
      <c r="F117" s="38"/>
      <c r="G117" s="38"/>
      <c r="H117" s="13" t="s">
        <v>321</v>
      </c>
      <c r="I117" s="54" t="s">
        <v>322</v>
      </c>
      <c r="J117" s="52"/>
      <c r="K117" s="52"/>
      <c r="L117" s="52"/>
      <c r="M117" s="50" t="str">
        <f t="shared" si="4"/>
        <v/>
      </c>
      <c r="N117" s="50" t="str">
        <f t="shared" si="5"/>
        <v/>
      </c>
    </row>
    <row r="118" ht="20.1" customHeight="1" spans="1:14">
      <c r="A118" s="12"/>
      <c r="B118" s="37"/>
      <c r="C118" s="38"/>
      <c r="D118" s="38"/>
      <c r="E118" s="38"/>
      <c r="F118" s="38"/>
      <c r="G118" s="38"/>
      <c r="H118" s="13" t="s">
        <v>323</v>
      </c>
      <c r="I118" s="54" t="s">
        <v>324</v>
      </c>
      <c r="J118" s="52"/>
      <c r="K118" s="52"/>
      <c r="L118" s="52"/>
      <c r="M118" s="50" t="str">
        <f t="shared" si="4"/>
        <v/>
      </c>
      <c r="N118" s="50" t="str">
        <f t="shared" si="5"/>
        <v/>
      </c>
    </row>
    <row r="119" ht="20.1" customHeight="1" spans="1:14">
      <c r="A119" s="12"/>
      <c r="B119" s="37"/>
      <c r="C119" s="38"/>
      <c r="D119" s="38"/>
      <c r="E119" s="38"/>
      <c r="F119" s="38"/>
      <c r="G119" s="38"/>
      <c r="H119" s="13" t="s">
        <v>325</v>
      </c>
      <c r="I119" s="54" t="s">
        <v>326</v>
      </c>
      <c r="J119" s="52"/>
      <c r="K119" s="52"/>
      <c r="L119" s="52"/>
      <c r="M119" s="50" t="str">
        <f t="shared" si="4"/>
        <v/>
      </c>
      <c r="N119" s="50" t="str">
        <f t="shared" si="5"/>
        <v/>
      </c>
    </row>
    <row r="120" ht="20.1" customHeight="1" spans="1:14">
      <c r="A120" s="12"/>
      <c r="B120" s="37"/>
      <c r="C120" s="38"/>
      <c r="D120" s="38"/>
      <c r="E120" s="38"/>
      <c r="F120" s="38"/>
      <c r="G120" s="38"/>
      <c r="H120" s="13" t="s">
        <v>327</v>
      </c>
      <c r="I120" s="51" t="s">
        <v>328</v>
      </c>
      <c r="J120" s="50">
        <f>SUM(J121,J126,J131,J140,J147,J157,J160,J163)</f>
        <v>0</v>
      </c>
      <c r="K120" s="50">
        <f>SUM(K121,K126,K131,K140,K147,K157,K160,K163)</f>
        <v>0</v>
      </c>
      <c r="L120" s="50">
        <f>SUM(L121,L126,L131,L140,L147,L157,L160,L163)</f>
        <v>0</v>
      </c>
      <c r="M120" s="50" t="str">
        <f t="shared" si="4"/>
        <v/>
      </c>
      <c r="N120" s="50" t="str">
        <f t="shared" si="5"/>
        <v/>
      </c>
    </row>
    <row r="121" ht="20.1" customHeight="1" spans="1:14">
      <c r="A121" s="12"/>
      <c r="B121" s="37"/>
      <c r="C121" s="38"/>
      <c r="D121" s="38"/>
      <c r="E121" s="38"/>
      <c r="F121" s="38"/>
      <c r="G121" s="38"/>
      <c r="H121" s="13" t="s">
        <v>329</v>
      </c>
      <c r="I121" s="60" t="s">
        <v>330</v>
      </c>
      <c r="J121" s="50">
        <f>SUM(J122:J125)</f>
        <v>0</v>
      </c>
      <c r="K121" s="50">
        <f>SUM(K122:K125)</f>
        <v>0</v>
      </c>
      <c r="L121" s="50">
        <f>SUM(L122:L125)</f>
        <v>0</v>
      </c>
      <c r="M121" s="50" t="str">
        <f t="shared" si="4"/>
        <v/>
      </c>
      <c r="N121" s="50" t="str">
        <f t="shared" si="5"/>
        <v/>
      </c>
    </row>
    <row r="122" ht="20.1" customHeight="1" spans="1:14">
      <c r="A122" s="12"/>
      <c r="B122" s="37"/>
      <c r="C122" s="38"/>
      <c r="D122" s="38"/>
      <c r="E122" s="38"/>
      <c r="F122" s="38"/>
      <c r="G122" s="38"/>
      <c r="H122" s="13" t="s">
        <v>331</v>
      </c>
      <c r="I122" s="54" t="s">
        <v>332</v>
      </c>
      <c r="J122" s="52"/>
      <c r="K122" s="52"/>
      <c r="L122" s="52"/>
      <c r="M122" s="50" t="str">
        <f t="shared" si="4"/>
        <v/>
      </c>
      <c r="N122" s="50" t="str">
        <f t="shared" si="5"/>
        <v/>
      </c>
    </row>
    <row r="123" ht="20.1" customHeight="1" spans="1:14">
      <c r="A123" s="12"/>
      <c r="B123" s="37"/>
      <c r="C123" s="38"/>
      <c r="D123" s="38"/>
      <c r="E123" s="38"/>
      <c r="F123" s="38"/>
      <c r="G123" s="38"/>
      <c r="H123" s="13" t="s">
        <v>333</v>
      </c>
      <c r="I123" s="54" t="s">
        <v>334</v>
      </c>
      <c r="J123" s="52"/>
      <c r="K123" s="52"/>
      <c r="L123" s="52"/>
      <c r="M123" s="50" t="str">
        <f t="shared" si="4"/>
        <v/>
      </c>
      <c r="N123" s="50" t="str">
        <f t="shared" si="5"/>
        <v/>
      </c>
    </row>
    <row r="124" ht="20.1" customHeight="1" spans="1:14">
      <c r="A124" s="12"/>
      <c r="B124" s="37"/>
      <c r="C124" s="38"/>
      <c r="D124" s="38"/>
      <c r="E124" s="38"/>
      <c r="F124" s="38"/>
      <c r="G124" s="38"/>
      <c r="H124" s="13" t="s">
        <v>335</v>
      </c>
      <c r="I124" s="54" t="s">
        <v>336</v>
      </c>
      <c r="J124" s="52"/>
      <c r="K124" s="52"/>
      <c r="L124" s="52"/>
      <c r="M124" s="50" t="str">
        <f t="shared" si="4"/>
        <v/>
      </c>
      <c r="N124" s="50" t="str">
        <f t="shared" si="5"/>
        <v/>
      </c>
    </row>
    <row r="125" ht="20.1" customHeight="1" spans="1:14">
      <c r="A125" s="12"/>
      <c r="B125" s="37"/>
      <c r="C125" s="38"/>
      <c r="D125" s="38"/>
      <c r="E125" s="38"/>
      <c r="F125" s="38"/>
      <c r="G125" s="38"/>
      <c r="H125" s="13" t="s">
        <v>337</v>
      </c>
      <c r="I125" s="54" t="s">
        <v>338</v>
      </c>
      <c r="J125" s="52"/>
      <c r="K125" s="52"/>
      <c r="L125" s="52"/>
      <c r="M125" s="50" t="str">
        <f t="shared" si="4"/>
        <v/>
      </c>
      <c r="N125" s="50" t="str">
        <f t="shared" si="5"/>
        <v/>
      </c>
    </row>
    <row r="126" ht="20.1" customHeight="1" spans="1:14">
      <c r="A126" s="12"/>
      <c r="B126" s="37"/>
      <c r="C126" s="38"/>
      <c r="D126" s="38"/>
      <c r="E126" s="38"/>
      <c r="F126" s="38"/>
      <c r="G126" s="38"/>
      <c r="H126" s="13" t="s">
        <v>339</v>
      </c>
      <c r="I126" s="60" t="s">
        <v>340</v>
      </c>
      <c r="J126" s="50">
        <f>SUM(J127:J130)</f>
        <v>0</v>
      </c>
      <c r="K126" s="50">
        <f>SUM(K127:K130)</f>
        <v>0</v>
      </c>
      <c r="L126" s="50">
        <f>SUM(L127:L130)</f>
        <v>0</v>
      </c>
      <c r="M126" s="50" t="str">
        <f t="shared" si="4"/>
        <v/>
      </c>
      <c r="N126" s="50" t="str">
        <f t="shared" si="5"/>
        <v/>
      </c>
    </row>
    <row r="127" ht="20.1" customHeight="1" spans="1:14">
      <c r="A127" s="12"/>
      <c r="B127" s="37"/>
      <c r="C127" s="38"/>
      <c r="D127" s="38"/>
      <c r="E127" s="38"/>
      <c r="F127" s="38"/>
      <c r="G127" s="38"/>
      <c r="H127" s="82" t="s">
        <v>341</v>
      </c>
      <c r="I127" s="54" t="s">
        <v>336</v>
      </c>
      <c r="J127" s="52"/>
      <c r="K127" s="52"/>
      <c r="L127" s="52"/>
      <c r="M127" s="50" t="str">
        <f t="shared" si="4"/>
        <v/>
      </c>
      <c r="N127" s="50" t="str">
        <f t="shared" si="5"/>
        <v/>
      </c>
    </row>
    <row r="128" ht="20.1" customHeight="1" spans="1:14">
      <c r="A128" s="12"/>
      <c r="B128" s="37"/>
      <c r="C128" s="38"/>
      <c r="D128" s="38"/>
      <c r="E128" s="38"/>
      <c r="F128" s="38"/>
      <c r="G128" s="38"/>
      <c r="H128" s="13" t="s">
        <v>342</v>
      </c>
      <c r="I128" s="54" t="s">
        <v>343</v>
      </c>
      <c r="J128" s="52"/>
      <c r="K128" s="52"/>
      <c r="L128" s="52"/>
      <c r="M128" s="50" t="str">
        <f t="shared" si="4"/>
        <v/>
      </c>
      <c r="N128" s="50" t="str">
        <f t="shared" si="5"/>
        <v/>
      </c>
    </row>
    <row r="129" ht="20.1" customHeight="1" spans="1:14">
      <c r="A129" s="12"/>
      <c r="B129" s="37"/>
      <c r="C129" s="38"/>
      <c r="D129" s="38"/>
      <c r="E129" s="38"/>
      <c r="F129" s="38"/>
      <c r="G129" s="38"/>
      <c r="H129" s="13" t="s">
        <v>344</v>
      </c>
      <c r="I129" s="54" t="s">
        <v>345</v>
      </c>
      <c r="J129" s="52"/>
      <c r="K129" s="52"/>
      <c r="L129" s="52"/>
      <c r="M129" s="50" t="str">
        <f t="shared" si="4"/>
        <v/>
      </c>
      <c r="N129" s="50" t="str">
        <f t="shared" si="5"/>
        <v/>
      </c>
    </row>
    <row r="130" ht="20.1" customHeight="1" spans="1:14">
      <c r="A130" s="12"/>
      <c r="B130" s="37"/>
      <c r="C130" s="38"/>
      <c r="D130" s="38"/>
      <c r="E130" s="38"/>
      <c r="F130" s="38"/>
      <c r="G130" s="38"/>
      <c r="H130" s="13" t="s">
        <v>346</v>
      </c>
      <c r="I130" s="54" t="s">
        <v>347</v>
      </c>
      <c r="J130" s="52"/>
      <c r="K130" s="52"/>
      <c r="L130" s="52"/>
      <c r="M130" s="50" t="str">
        <f t="shared" si="4"/>
        <v/>
      </c>
      <c r="N130" s="50" t="str">
        <f t="shared" si="5"/>
        <v/>
      </c>
    </row>
    <row r="131" ht="20.1" customHeight="1" spans="1:14">
      <c r="A131" s="12"/>
      <c r="B131" s="37"/>
      <c r="C131" s="38"/>
      <c r="D131" s="38"/>
      <c r="E131" s="38"/>
      <c r="F131" s="38"/>
      <c r="G131" s="38"/>
      <c r="H131" s="13" t="s">
        <v>348</v>
      </c>
      <c r="I131" s="60" t="s">
        <v>349</v>
      </c>
      <c r="J131" s="50">
        <f>SUM(J132:J139)</f>
        <v>0</v>
      </c>
      <c r="K131" s="50">
        <f>SUM(K132:K139)</f>
        <v>0</v>
      </c>
      <c r="L131" s="50">
        <f>SUM(L132:L139)</f>
        <v>0</v>
      </c>
      <c r="M131" s="50" t="str">
        <f t="shared" si="4"/>
        <v/>
      </c>
      <c r="N131" s="50" t="str">
        <f t="shared" si="5"/>
        <v/>
      </c>
    </row>
    <row r="132" ht="20.1" customHeight="1" spans="1:14">
      <c r="A132" s="12"/>
      <c r="B132" s="37"/>
      <c r="C132" s="38"/>
      <c r="D132" s="38"/>
      <c r="E132" s="38"/>
      <c r="F132" s="38"/>
      <c r="G132" s="38"/>
      <c r="H132" s="13" t="s">
        <v>350</v>
      </c>
      <c r="I132" s="54" t="s">
        <v>351</v>
      </c>
      <c r="J132" s="52"/>
      <c r="K132" s="52"/>
      <c r="L132" s="52"/>
      <c r="M132" s="50" t="str">
        <f t="shared" si="4"/>
        <v/>
      </c>
      <c r="N132" s="50" t="str">
        <f t="shared" si="5"/>
        <v/>
      </c>
    </row>
    <row r="133" ht="20.1" customHeight="1" spans="1:14">
      <c r="A133" s="12"/>
      <c r="B133" s="37"/>
      <c r="C133" s="38"/>
      <c r="D133" s="38"/>
      <c r="E133" s="38"/>
      <c r="F133" s="38"/>
      <c r="G133" s="38"/>
      <c r="H133" s="13" t="s">
        <v>352</v>
      </c>
      <c r="I133" s="54" t="s">
        <v>353</v>
      </c>
      <c r="J133" s="52"/>
      <c r="K133" s="52"/>
      <c r="L133" s="52"/>
      <c r="M133" s="50" t="str">
        <f t="shared" si="4"/>
        <v/>
      </c>
      <c r="N133" s="50" t="str">
        <f t="shared" si="5"/>
        <v/>
      </c>
    </row>
    <row r="134" ht="20.1" customHeight="1" spans="1:14">
      <c r="A134" s="12"/>
      <c r="B134" s="37"/>
      <c r="C134" s="38"/>
      <c r="D134" s="38"/>
      <c r="E134" s="38"/>
      <c r="F134" s="38"/>
      <c r="G134" s="38"/>
      <c r="H134" s="13" t="s">
        <v>354</v>
      </c>
      <c r="I134" s="54" t="s">
        <v>355</v>
      </c>
      <c r="J134" s="52"/>
      <c r="K134" s="52"/>
      <c r="L134" s="52"/>
      <c r="M134" s="50" t="str">
        <f t="shared" si="4"/>
        <v/>
      </c>
      <c r="N134" s="50" t="str">
        <f t="shared" si="5"/>
        <v/>
      </c>
    </row>
    <row r="135" ht="20.1" customHeight="1" spans="1:14">
      <c r="A135" s="12"/>
      <c r="B135" s="37"/>
      <c r="C135" s="38"/>
      <c r="D135" s="38"/>
      <c r="E135" s="38"/>
      <c r="F135" s="38"/>
      <c r="G135" s="38"/>
      <c r="H135" s="13" t="s">
        <v>356</v>
      </c>
      <c r="I135" s="54" t="s">
        <v>357</v>
      </c>
      <c r="J135" s="52"/>
      <c r="K135" s="52"/>
      <c r="L135" s="52"/>
      <c r="M135" s="50" t="str">
        <f t="shared" si="4"/>
        <v/>
      </c>
      <c r="N135" s="50" t="str">
        <f t="shared" si="5"/>
        <v/>
      </c>
    </row>
    <row r="136" ht="20.1" customHeight="1" spans="1:14">
      <c r="A136" s="12"/>
      <c r="B136" s="37"/>
      <c r="C136" s="38"/>
      <c r="D136" s="38"/>
      <c r="E136" s="38"/>
      <c r="F136" s="38"/>
      <c r="G136" s="38"/>
      <c r="H136" s="13" t="s">
        <v>358</v>
      </c>
      <c r="I136" s="54" t="s">
        <v>359</v>
      </c>
      <c r="J136" s="52"/>
      <c r="K136" s="52"/>
      <c r="L136" s="52"/>
      <c r="M136" s="50" t="str">
        <f t="shared" ref="M136:M199" si="6">IF(J136=0,"",ROUND(L136/J136*100,1))</f>
        <v/>
      </c>
      <c r="N136" s="50" t="str">
        <f t="shared" ref="N136:N199" si="7">IF(K136=0,"",ROUND(L136/K136*100,1))</f>
        <v/>
      </c>
    </row>
    <row r="137" ht="20.1" customHeight="1" spans="1:14">
      <c r="A137" s="12"/>
      <c r="B137" s="37"/>
      <c r="C137" s="38"/>
      <c r="D137" s="38"/>
      <c r="E137" s="38"/>
      <c r="F137" s="38"/>
      <c r="G137" s="38"/>
      <c r="H137" s="13" t="s">
        <v>360</v>
      </c>
      <c r="I137" s="54" t="s">
        <v>361</v>
      </c>
      <c r="J137" s="52"/>
      <c r="K137" s="52"/>
      <c r="L137" s="52"/>
      <c r="M137" s="50" t="str">
        <f t="shared" si="6"/>
        <v/>
      </c>
      <c r="N137" s="50" t="str">
        <f t="shared" si="7"/>
        <v/>
      </c>
    </row>
    <row r="138" ht="20.1" customHeight="1" spans="1:14">
      <c r="A138" s="12"/>
      <c r="B138" s="37"/>
      <c r="C138" s="38"/>
      <c r="D138" s="38"/>
      <c r="E138" s="38"/>
      <c r="F138" s="38"/>
      <c r="G138" s="38"/>
      <c r="H138" s="13" t="s">
        <v>362</v>
      </c>
      <c r="I138" s="54" t="s">
        <v>363</v>
      </c>
      <c r="J138" s="52"/>
      <c r="K138" s="52"/>
      <c r="L138" s="52"/>
      <c r="M138" s="50" t="str">
        <f t="shared" si="6"/>
        <v/>
      </c>
      <c r="N138" s="50" t="str">
        <f t="shared" si="7"/>
        <v/>
      </c>
    </row>
    <row r="139" ht="20.1" customHeight="1" spans="1:14">
      <c r="A139" s="12"/>
      <c r="B139" s="37"/>
      <c r="C139" s="38"/>
      <c r="D139" s="38"/>
      <c r="E139" s="38"/>
      <c r="F139" s="38"/>
      <c r="G139" s="38"/>
      <c r="H139" s="13" t="s">
        <v>364</v>
      </c>
      <c r="I139" s="54" t="s">
        <v>365</v>
      </c>
      <c r="J139" s="52"/>
      <c r="K139" s="52"/>
      <c r="L139" s="52"/>
      <c r="M139" s="50" t="str">
        <f t="shared" si="6"/>
        <v/>
      </c>
      <c r="N139" s="50" t="str">
        <f t="shared" si="7"/>
        <v/>
      </c>
    </row>
    <row r="140" ht="20.1" customHeight="1" spans="1:14">
      <c r="A140" s="12"/>
      <c r="B140" s="37"/>
      <c r="C140" s="38"/>
      <c r="D140" s="38"/>
      <c r="E140" s="38"/>
      <c r="F140" s="38"/>
      <c r="G140" s="38"/>
      <c r="H140" s="13" t="s">
        <v>366</v>
      </c>
      <c r="I140" s="60" t="s">
        <v>367</v>
      </c>
      <c r="J140" s="50">
        <f>SUM(J141:J146)</f>
        <v>0</v>
      </c>
      <c r="K140" s="50">
        <f>SUM(K141:K146)</f>
        <v>0</v>
      </c>
      <c r="L140" s="50">
        <f>SUM(L141:L146)</f>
        <v>0</v>
      </c>
      <c r="M140" s="50" t="str">
        <f t="shared" si="6"/>
        <v/>
      </c>
      <c r="N140" s="50" t="str">
        <f t="shared" si="7"/>
        <v/>
      </c>
    </row>
    <row r="141" ht="20.1" customHeight="1" spans="1:14">
      <c r="A141" s="12"/>
      <c r="B141" s="37"/>
      <c r="C141" s="38"/>
      <c r="D141" s="38"/>
      <c r="E141" s="38"/>
      <c r="F141" s="38"/>
      <c r="G141" s="38"/>
      <c r="H141" s="13" t="s">
        <v>368</v>
      </c>
      <c r="I141" s="54" t="s">
        <v>369</v>
      </c>
      <c r="J141" s="52"/>
      <c r="K141" s="52"/>
      <c r="L141" s="52"/>
      <c r="M141" s="50" t="str">
        <f t="shared" si="6"/>
        <v/>
      </c>
      <c r="N141" s="50" t="str">
        <f t="shared" si="7"/>
        <v/>
      </c>
    </row>
    <row r="142" ht="20.1" customHeight="1" spans="1:14">
      <c r="A142" s="12"/>
      <c r="B142" s="37"/>
      <c r="C142" s="38"/>
      <c r="D142" s="38"/>
      <c r="E142" s="38"/>
      <c r="F142" s="38"/>
      <c r="G142" s="38"/>
      <c r="H142" s="13" t="s">
        <v>370</v>
      </c>
      <c r="I142" s="54" t="s">
        <v>371</v>
      </c>
      <c r="J142" s="52"/>
      <c r="K142" s="52"/>
      <c r="L142" s="52"/>
      <c r="M142" s="50" t="str">
        <f t="shared" si="6"/>
        <v/>
      </c>
      <c r="N142" s="50" t="str">
        <f t="shared" si="7"/>
        <v/>
      </c>
    </row>
    <row r="143" ht="20.1" customHeight="1" spans="1:14">
      <c r="A143" s="12"/>
      <c r="B143" s="37"/>
      <c r="C143" s="38"/>
      <c r="D143" s="38"/>
      <c r="E143" s="38"/>
      <c r="F143" s="38"/>
      <c r="G143" s="38"/>
      <c r="H143" s="13" t="s">
        <v>372</v>
      </c>
      <c r="I143" s="54" t="s">
        <v>373</v>
      </c>
      <c r="J143" s="52"/>
      <c r="K143" s="52"/>
      <c r="L143" s="52"/>
      <c r="M143" s="50" t="str">
        <f t="shared" si="6"/>
        <v/>
      </c>
      <c r="N143" s="50" t="str">
        <f t="shared" si="7"/>
        <v/>
      </c>
    </row>
    <row r="144" ht="20.1" customHeight="1" spans="1:14">
      <c r="A144" s="12"/>
      <c r="B144" s="37"/>
      <c r="C144" s="38"/>
      <c r="D144" s="38"/>
      <c r="E144" s="38"/>
      <c r="F144" s="38"/>
      <c r="G144" s="38"/>
      <c r="H144" s="13" t="s">
        <v>374</v>
      </c>
      <c r="I144" s="54" t="s">
        <v>375</v>
      </c>
      <c r="J144" s="52"/>
      <c r="K144" s="52"/>
      <c r="L144" s="52"/>
      <c r="M144" s="50" t="str">
        <f t="shared" si="6"/>
        <v/>
      </c>
      <c r="N144" s="50" t="str">
        <f t="shared" si="7"/>
        <v/>
      </c>
    </row>
    <row r="145" ht="20.1" customHeight="1" spans="1:14">
      <c r="A145" s="12"/>
      <c r="B145" s="37"/>
      <c r="C145" s="38"/>
      <c r="D145" s="38"/>
      <c r="E145" s="38"/>
      <c r="F145" s="38"/>
      <c r="G145" s="38"/>
      <c r="H145" s="13" t="s">
        <v>376</v>
      </c>
      <c r="I145" s="54" t="s">
        <v>377</v>
      </c>
      <c r="J145" s="52"/>
      <c r="K145" s="52"/>
      <c r="L145" s="52"/>
      <c r="M145" s="50" t="str">
        <f t="shared" si="6"/>
        <v/>
      </c>
      <c r="N145" s="50" t="str">
        <f t="shared" si="7"/>
        <v/>
      </c>
    </row>
    <row r="146" ht="20.1" customHeight="1" spans="1:14">
      <c r="A146" s="12"/>
      <c r="B146" s="37"/>
      <c r="C146" s="38"/>
      <c r="D146" s="38"/>
      <c r="E146" s="38"/>
      <c r="F146" s="38"/>
      <c r="G146" s="38"/>
      <c r="H146" s="13" t="s">
        <v>378</v>
      </c>
      <c r="I146" s="54" t="s">
        <v>379</v>
      </c>
      <c r="J146" s="52"/>
      <c r="K146" s="52"/>
      <c r="L146" s="52"/>
      <c r="M146" s="50" t="str">
        <f t="shared" si="6"/>
        <v/>
      </c>
      <c r="N146" s="50" t="str">
        <f t="shared" si="7"/>
        <v/>
      </c>
    </row>
    <row r="147" ht="20.1" customHeight="1" spans="1:14">
      <c r="A147" s="12"/>
      <c r="B147" s="37"/>
      <c r="C147" s="38"/>
      <c r="D147" s="38"/>
      <c r="E147" s="38"/>
      <c r="F147" s="38"/>
      <c r="G147" s="38"/>
      <c r="H147" s="13" t="s">
        <v>380</v>
      </c>
      <c r="I147" s="60" t="s">
        <v>381</v>
      </c>
      <c r="J147" s="50">
        <f>SUM(J148:J156)</f>
        <v>0</v>
      </c>
      <c r="K147" s="50">
        <f>SUM(K148:K156)</f>
        <v>0</v>
      </c>
      <c r="L147" s="50">
        <f>SUM(L148:L156)</f>
        <v>0</v>
      </c>
      <c r="M147" s="50" t="str">
        <f t="shared" si="6"/>
        <v/>
      </c>
      <c r="N147" s="50" t="str">
        <f t="shared" si="7"/>
        <v/>
      </c>
    </row>
    <row r="148" ht="20.1" customHeight="1" spans="1:14">
      <c r="A148" s="12"/>
      <c r="B148" s="37"/>
      <c r="C148" s="38"/>
      <c r="D148" s="38"/>
      <c r="E148" s="38"/>
      <c r="F148" s="38"/>
      <c r="G148" s="38"/>
      <c r="H148" s="13" t="s">
        <v>382</v>
      </c>
      <c r="I148" s="54" t="s">
        <v>383</v>
      </c>
      <c r="J148" s="52"/>
      <c r="K148" s="52"/>
      <c r="L148" s="52"/>
      <c r="M148" s="50" t="str">
        <f t="shared" si="6"/>
        <v/>
      </c>
      <c r="N148" s="50" t="str">
        <f t="shared" si="7"/>
        <v/>
      </c>
    </row>
    <row r="149" ht="20.1" customHeight="1" spans="1:14">
      <c r="A149" s="12"/>
      <c r="B149" s="37"/>
      <c r="C149" s="38"/>
      <c r="D149" s="38"/>
      <c r="E149" s="38"/>
      <c r="F149" s="38"/>
      <c r="G149" s="38"/>
      <c r="H149" s="13" t="s">
        <v>384</v>
      </c>
      <c r="I149" s="54" t="s">
        <v>385</v>
      </c>
      <c r="J149" s="52"/>
      <c r="K149" s="52"/>
      <c r="L149" s="52"/>
      <c r="M149" s="50" t="str">
        <f t="shared" si="6"/>
        <v/>
      </c>
      <c r="N149" s="50" t="str">
        <f t="shared" si="7"/>
        <v/>
      </c>
    </row>
    <row r="150" ht="20.1" customHeight="1" spans="1:14">
      <c r="A150" s="12"/>
      <c r="B150" s="37"/>
      <c r="C150" s="38"/>
      <c r="D150" s="38"/>
      <c r="E150" s="38"/>
      <c r="F150" s="38"/>
      <c r="G150" s="38"/>
      <c r="H150" s="13" t="s">
        <v>386</v>
      </c>
      <c r="I150" s="54" t="s">
        <v>387</v>
      </c>
      <c r="J150" s="52"/>
      <c r="K150" s="52"/>
      <c r="L150" s="52"/>
      <c r="M150" s="50" t="str">
        <f t="shared" si="6"/>
        <v/>
      </c>
      <c r="N150" s="50" t="str">
        <f t="shared" si="7"/>
        <v/>
      </c>
    </row>
    <row r="151" ht="20.1" customHeight="1" spans="1:14">
      <c r="A151" s="12"/>
      <c r="B151" s="37"/>
      <c r="C151" s="38"/>
      <c r="D151" s="38"/>
      <c r="E151" s="38"/>
      <c r="F151" s="38"/>
      <c r="G151" s="38"/>
      <c r="H151" s="13" t="s">
        <v>388</v>
      </c>
      <c r="I151" s="54" t="s">
        <v>389</v>
      </c>
      <c r="J151" s="52"/>
      <c r="K151" s="52"/>
      <c r="L151" s="52"/>
      <c r="M151" s="50" t="str">
        <f t="shared" si="6"/>
        <v/>
      </c>
      <c r="N151" s="50" t="str">
        <f t="shared" si="7"/>
        <v/>
      </c>
    </row>
    <row r="152" ht="20.1" customHeight="1" spans="1:14">
      <c r="A152" s="12"/>
      <c r="B152" s="37"/>
      <c r="C152" s="38"/>
      <c r="D152" s="38"/>
      <c r="E152" s="38"/>
      <c r="F152" s="38"/>
      <c r="G152" s="38"/>
      <c r="H152" s="13" t="s">
        <v>390</v>
      </c>
      <c r="I152" s="54" t="s">
        <v>391</v>
      </c>
      <c r="J152" s="52"/>
      <c r="K152" s="52"/>
      <c r="L152" s="52"/>
      <c r="M152" s="50" t="str">
        <f t="shared" si="6"/>
        <v/>
      </c>
      <c r="N152" s="50" t="str">
        <f t="shared" si="7"/>
        <v/>
      </c>
    </row>
    <row r="153" ht="20.1" customHeight="1" spans="1:14">
      <c r="A153" s="12"/>
      <c r="B153" s="37"/>
      <c r="C153" s="38"/>
      <c r="D153" s="38"/>
      <c r="E153" s="38"/>
      <c r="F153" s="38"/>
      <c r="G153" s="38"/>
      <c r="H153" s="13" t="s">
        <v>392</v>
      </c>
      <c r="I153" s="54" t="s">
        <v>393</v>
      </c>
      <c r="J153" s="52"/>
      <c r="K153" s="52"/>
      <c r="L153" s="52"/>
      <c r="M153" s="50" t="str">
        <f t="shared" si="6"/>
        <v/>
      </c>
      <c r="N153" s="50" t="str">
        <f t="shared" si="7"/>
        <v/>
      </c>
    </row>
    <row r="154" ht="20.1" customHeight="1" spans="1:14">
      <c r="A154" s="12"/>
      <c r="B154" s="37"/>
      <c r="C154" s="38"/>
      <c r="D154" s="38"/>
      <c r="E154" s="38"/>
      <c r="F154" s="38"/>
      <c r="G154" s="38"/>
      <c r="H154" s="13" t="s">
        <v>394</v>
      </c>
      <c r="I154" s="54" t="s">
        <v>395</v>
      </c>
      <c r="J154" s="52"/>
      <c r="K154" s="52"/>
      <c r="L154" s="52"/>
      <c r="M154" s="50" t="str">
        <f t="shared" si="6"/>
        <v/>
      </c>
      <c r="N154" s="50" t="str">
        <f t="shared" si="7"/>
        <v/>
      </c>
    </row>
    <row r="155" ht="20.1" customHeight="1" spans="1:14">
      <c r="A155" s="12"/>
      <c r="B155" s="37"/>
      <c r="C155" s="38"/>
      <c r="D155" s="38"/>
      <c r="E155" s="38"/>
      <c r="F155" s="38"/>
      <c r="G155" s="38"/>
      <c r="H155" s="82" t="s">
        <v>396</v>
      </c>
      <c r="I155" s="54" t="s">
        <v>397</v>
      </c>
      <c r="J155" s="52"/>
      <c r="K155" s="52"/>
      <c r="L155" s="52"/>
      <c r="M155" s="50" t="str">
        <f t="shared" si="6"/>
        <v/>
      </c>
      <c r="N155" s="50" t="str">
        <f t="shared" si="7"/>
        <v/>
      </c>
    </row>
    <row r="156" ht="20.1" customHeight="1" spans="1:14">
      <c r="A156" s="12"/>
      <c r="B156" s="37"/>
      <c r="C156" s="38"/>
      <c r="D156" s="38"/>
      <c r="E156" s="38"/>
      <c r="F156" s="38"/>
      <c r="G156" s="38"/>
      <c r="H156" s="13" t="s">
        <v>398</v>
      </c>
      <c r="I156" s="54" t="s">
        <v>399</v>
      </c>
      <c r="J156" s="52"/>
      <c r="K156" s="52"/>
      <c r="L156" s="52"/>
      <c r="M156" s="50" t="str">
        <f t="shared" si="6"/>
        <v/>
      </c>
      <c r="N156" s="50" t="str">
        <f t="shared" si="7"/>
        <v/>
      </c>
    </row>
    <row r="157" ht="20.1" customHeight="1" spans="1:14">
      <c r="A157" s="12"/>
      <c r="B157" s="37"/>
      <c r="C157" s="38"/>
      <c r="D157" s="38"/>
      <c r="E157" s="38"/>
      <c r="F157" s="38"/>
      <c r="G157" s="38"/>
      <c r="H157" s="13" t="s">
        <v>400</v>
      </c>
      <c r="I157" s="60" t="s">
        <v>401</v>
      </c>
      <c r="J157" s="50">
        <f>SUM(J158:J159)</f>
        <v>0</v>
      </c>
      <c r="K157" s="50">
        <f>SUM(K158:K159)</f>
        <v>0</v>
      </c>
      <c r="L157" s="50">
        <f>SUM(L158:L159)</f>
        <v>0</v>
      </c>
      <c r="M157" s="50" t="str">
        <f t="shared" si="6"/>
        <v/>
      </c>
      <c r="N157" s="50" t="str">
        <f t="shared" si="7"/>
        <v/>
      </c>
    </row>
    <row r="158" ht="20.1" customHeight="1" spans="1:14">
      <c r="A158" s="12"/>
      <c r="B158" s="37"/>
      <c r="C158" s="38"/>
      <c r="D158" s="38"/>
      <c r="E158" s="38"/>
      <c r="F158" s="38"/>
      <c r="G158" s="38"/>
      <c r="H158" s="82" t="s">
        <v>402</v>
      </c>
      <c r="I158" s="53" t="s">
        <v>332</v>
      </c>
      <c r="J158" s="52"/>
      <c r="K158" s="52"/>
      <c r="L158" s="52"/>
      <c r="M158" s="50" t="str">
        <f t="shared" si="6"/>
        <v/>
      </c>
      <c r="N158" s="50" t="str">
        <f t="shared" si="7"/>
        <v/>
      </c>
    </row>
    <row r="159" ht="20.1" customHeight="1" spans="1:14">
      <c r="A159" s="12"/>
      <c r="B159" s="37"/>
      <c r="C159" s="38"/>
      <c r="D159" s="38"/>
      <c r="E159" s="38"/>
      <c r="F159" s="38"/>
      <c r="G159" s="38"/>
      <c r="H159" s="13" t="s">
        <v>403</v>
      </c>
      <c r="I159" s="53" t="s">
        <v>404</v>
      </c>
      <c r="J159" s="52"/>
      <c r="K159" s="52"/>
      <c r="L159" s="52"/>
      <c r="M159" s="50" t="str">
        <f t="shared" si="6"/>
        <v/>
      </c>
      <c r="N159" s="50" t="str">
        <f t="shared" si="7"/>
        <v/>
      </c>
    </row>
    <row r="160" ht="20.1" customHeight="1" spans="1:14">
      <c r="A160" s="12"/>
      <c r="B160" s="37"/>
      <c r="C160" s="38"/>
      <c r="D160" s="38"/>
      <c r="E160" s="38"/>
      <c r="F160" s="38"/>
      <c r="G160" s="38"/>
      <c r="H160" s="13" t="s">
        <v>405</v>
      </c>
      <c r="I160" s="60" t="s">
        <v>406</v>
      </c>
      <c r="J160" s="50">
        <f>SUM(J161:J162)</f>
        <v>0</v>
      </c>
      <c r="K160" s="50">
        <f>SUM(K161:K162)</f>
        <v>0</v>
      </c>
      <c r="L160" s="50">
        <f>SUM(L161:L162)</f>
        <v>0</v>
      </c>
      <c r="M160" s="50" t="str">
        <f t="shared" si="6"/>
        <v/>
      </c>
      <c r="N160" s="50" t="str">
        <f t="shared" si="7"/>
        <v/>
      </c>
    </row>
    <row r="161" ht="20.1" customHeight="1" spans="1:14">
      <c r="A161" s="12"/>
      <c r="B161" s="37"/>
      <c r="C161" s="38"/>
      <c r="D161" s="38"/>
      <c r="E161" s="38"/>
      <c r="F161" s="38"/>
      <c r="G161" s="38"/>
      <c r="H161" s="82" t="s">
        <v>407</v>
      </c>
      <c r="I161" s="53" t="s">
        <v>332</v>
      </c>
      <c r="J161" s="52"/>
      <c r="K161" s="52"/>
      <c r="L161" s="52"/>
      <c r="M161" s="50" t="str">
        <f t="shared" si="6"/>
        <v/>
      </c>
      <c r="N161" s="50" t="str">
        <f t="shared" si="7"/>
        <v/>
      </c>
    </row>
    <row r="162" ht="20.1" customHeight="1" spans="1:14">
      <c r="A162" s="12"/>
      <c r="B162" s="37"/>
      <c r="C162" s="38"/>
      <c r="D162" s="38"/>
      <c r="E162" s="38"/>
      <c r="F162" s="38"/>
      <c r="G162" s="38"/>
      <c r="H162" s="13" t="s">
        <v>408</v>
      </c>
      <c r="I162" s="53" t="s">
        <v>409</v>
      </c>
      <c r="J162" s="52"/>
      <c r="K162" s="52"/>
      <c r="L162" s="52"/>
      <c r="M162" s="50" t="str">
        <f t="shared" si="6"/>
        <v/>
      </c>
      <c r="N162" s="50" t="str">
        <f t="shared" si="7"/>
        <v/>
      </c>
    </row>
    <row r="163" ht="20.1" customHeight="1" spans="1:14">
      <c r="A163" s="12"/>
      <c r="B163" s="37"/>
      <c r="C163" s="38"/>
      <c r="D163" s="38"/>
      <c r="E163" s="38"/>
      <c r="F163" s="38"/>
      <c r="G163" s="38"/>
      <c r="H163" s="13" t="s">
        <v>410</v>
      </c>
      <c r="I163" s="61" t="s">
        <v>411</v>
      </c>
      <c r="J163" s="57"/>
      <c r="K163" s="58"/>
      <c r="L163" s="58"/>
      <c r="M163" s="50" t="str">
        <f t="shared" si="6"/>
        <v/>
      </c>
      <c r="N163" s="50" t="str">
        <f t="shared" si="7"/>
        <v/>
      </c>
    </row>
    <row r="164" ht="20.1" customHeight="1" spans="1:14">
      <c r="A164" s="12"/>
      <c r="B164" s="37"/>
      <c r="C164" s="38"/>
      <c r="D164" s="38"/>
      <c r="E164" s="38"/>
      <c r="F164" s="38"/>
      <c r="G164" s="38"/>
      <c r="H164" s="13" t="s">
        <v>412</v>
      </c>
      <c r="I164" s="51" t="s">
        <v>413</v>
      </c>
      <c r="J164" s="50">
        <f>SUM(J165)</f>
        <v>0</v>
      </c>
      <c r="K164" s="50">
        <f>SUM(K165)</f>
        <v>0</v>
      </c>
      <c r="L164" s="50">
        <f>SUM(L165)</f>
        <v>0</v>
      </c>
      <c r="M164" s="50" t="str">
        <f t="shared" si="6"/>
        <v/>
      </c>
      <c r="N164" s="50" t="str">
        <f t="shared" si="7"/>
        <v/>
      </c>
    </row>
    <row r="165" ht="20.1" customHeight="1" spans="1:14">
      <c r="A165" s="12"/>
      <c r="B165" s="37"/>
      <c r="C165" s="38"/>
      <c r="D165" s="38"/>
      <c r="E165" s="38"/>
      <c r="F165" s="38"/>
      <c r="G165" s="38"/>
      <c r="H165" s="13" t="s">
        <v>414</v>
      </c>
      <c r="I165" s="60" t="s">
        <v>415</v>
      </c>
      <c r="J165" s="50">
        <f>SUM(J166:J167)</f>
        <v>0</v>
      </c>
      <c r="K165" s="50">
        <f>SUM(K166:K167)</f>
        <v>0</v>
      </c>
      <c r="L165" s="50">
        <f>SUM(L166:L167)</f>
        <v>0</v>
      </c>
      <c r="M165" s="50" t="str">
        <f t="shared" si="6"/>
        <v/>
      </c>
      <c r="N165" s="50" t="str">
        <f t="shared" si="7"/>
        <v/>
      </c>
    </row>
    <row r="166" ht="20.1" customHeight="1" spans="1:14">
      <c r="A166" s="12"/>
      <c r="B166" s="37"/>
      <c r="C166" s="38"/>
      <c r="D166" s="38"/>
      <c r="E166" s="38"/>
      <c r="F166" s="38"/>
      <c r="G166" s="38"/>
      <c r="H166" s="13" t="s">
        <v>416</v>
      </c>
      <c r="I166" s="54" t="s">
        <v>417</v>
      </c>
      <c r="J166" s="52"/>
      <c r="K166" s="52"/>
      <c r="L166" s="52"/>
      <c r="M166" s="50" t="str">
        <f t="shared" si="6"/>
        <v/>
      </c>
      <c r="N166" s="50" t="str">
        <f t="shared" si="7"/>
        <v/>
      </c>
    </row>
    <row r="167" ht="20.1" customHeight="1" spans="1:14">
      <c r="A167" s="12"/>
      <c r="B167" s="37"/>
      <c r="C167" s="38"/>
      <c r="D167" s="38"/>
      <c r="E167" s="38"/>
      <c r="F167" s="38"/>
      <c r="G167" s="38"/>
      <c r="H167" s="13" t="s">
        <v>418</v>
      </c>
      <c r="I167" s="54" t="s">
        <v>419</v>
      </c>
      <c r="J167" s="52"/>
      <c r="K167" s="52"/>
      <c r="L167" s="52"/>
      <c r="M167" s="50" t="str">
        <f t="shared" si="6"/>
        <v/>
      </c>
      <c r="N167" s="50" t="str">
        <f t="shared" si="7"/>
        <v/>
      </c>
    </row>
    <row r="168" ht="20.1" customHeight="1" spans="1:14">
      <c r="A168" s="12"/>
      <c r="B168" s="37"/>
      <c r="C168" s="38"/>
      <c r="D168" s="38"/>
      <c r="E168" s="38"/>
      <c r="F168" s="38"/>
      <c r="G168" s="38"/>
      <c r="H168" s="13" t="s">
        <v>420</v>
      </c>
      <c r="I168" s="51" t="s">
        <v>421</v>
      </c>
      <c r="J168" s="50">
        <f>SUM(J169,J173,J182,J183)</f>
        <v>1033</v>
      </c>
      <c r="K168" s="50">
        <f>SUM(K169,K173,K182,K183)</f>
        <v>16748</v>
      </c>
      <c r="L168" s="50">
        <f>SUM(L169,L173,L182,L183)</f>
        <v>40287</v>
      </c>
      <c r="M168" s="50">
        <f t="shared" si="6"/>
        <v>3900</v>
      </c>
      <c r="N168" s="50">
        <f t="shared" si="7"/>
        <v>240.5</v>
      </c>
    </row>
    <row r="169" ht="20.1" customHeight="1" spans="1:14">
      <c r="A169" s="12"/>
      <c r="B169" s="37"/>
      <c r="C169" s="38"/>
      <c r="D169" s="38"/>
      <c r="E169" s="38"/>
      <c r="F169" s="38"/>
      <c r="G169" s="38"/>
      <c r="H169" s="13" t="s">
        <v>422</v>
      </c>
      <c r="I169" s="60" t="s">
        <v>423</v>
      </c>
      <c r="J169" s="50">
        <f>SUM(J170:J172)</f>
        <v>0</v>
      </c>
      <c r="K169" s="50">
        <f>SUM(K170:K172)</f>
        <v>13622</v>
      </c>
      <c r="L169" s="50">
        <f>SUM(L170:L172)</f>
        <v>36787</v>
      </c>
      <c r="M169" s="50" t="str">
        <f t="shared" si="6"/>
        <v/>
      </c>
      <c r="N169" s="50">
        <f t="shared" si="7"/>
        <v>270.1</v>
      </c>
    </row>
    <row r="170" ht="20.1" customHeight="1" spans="1:14">
      <c r="A170" s="12"/>
      <c r="B170" s="37"/>
      <c r="C170" s="38"/>
      <c r="D170" s="38"/>
      <c r="E170" s="38"/>
      <c r="F170" s="38"/>
      <c r="G170" s="38"/>
      <c r="H170" s="13" t="s">
        <v>424</v>
      </c>
      <c r="I170" s="54" t="s">
        <v>425</v>
      </c>
      <c r="J170" s="52"/>
      <c r="K170" s="52"/>
      <c r="L170" s="52"/>
      <c r="M170" s="50" t="str">
        <f t="shared" si="6"/>
        <v/>
      </c>
      <c r="N170" s="50" t="str">
        <f t="shared" si="7"/>
        <v/>
      </c>
    </row>
    <row r="171" ht="20.1" customHeight="1" spans="1:14">
      <c r="A171" s="12"/>
      <c r="B171" s="37"/>
      <c r="C171" s="38"/>
      <c r="D171" s="38"/>
      <c r="E171" s="38"/>
      <c r="F171" s="38"/>
      <c r="G171" s="38"/>
      <c r="H171" s="13" t="s">
        <v>426</v>
      </c>
      <c r="I171" s="54" t="s">
        <v>427</v>
      </c>
      <c r="J171" s="52"/>
      <c r="K171" s="52">
        <v>13622</v>
      </c>
      <c r="L171" s="52">
        <v>36787</v>
      </c>
      <c r="M171" s="50" t="str">
        <f t="shared" si="6"/>
        <v/>
      </c>
      <c r="N171" s="50">
        <f t="shared" si="7"/>
        <v>270.1</v>
      </c>
    </row>
    <row r="172" ht="20.1" customHeight="1" spans="1:14">
      <c r="A172" s="12"/>
      <c r="B172" s="37"/>
      <c r="C172" s="38"/>
      <c r="D172" s="38"/>
      <c r="E172" s="38"/>
      <c r="F172" s="38"/>
      <c r="G172" s="38"/>
      <c r="H172" s="13" t="s">
        <v>428</v>
      </c>
      <c r="I172" s="54" t="s">
        <v>429</v>
      </c>
      <c r="J172" s="52"/>
      <c r="K172" s="52"/>
      <c r="L172" s="52"/>
      <c r="M172" s="50" t="str">
        <f t="shared" si="6"/>
        <v/>
      </c>
      <c r="N172" s="50" t="str">
        <f t="shared" si="7"/>
        <v/>
      </c>
    </row>
    <row r="173" ht="20.1" customHeight="1" spans="1:14">
      <c r="A173" s="12"/>
      <c r="B173" s="37"/>
      <c r="C173" s="38"/>
      <c r="D173" s="38"/>
      <c r="E173" s="38"/>
      <c r="F173" s="38"/>
      <c r="G173" s="38"/>
      <c r="H173" s="13" t="s">
        <v>430</v>
      </c>
      <c r="I173" s="60" t="s">
        <v>431</v>
      </c>
      <c r="J173" s="50">
        <f>SUM(J174:J181)</f>
        <v>0</v>
      </c>
      <c r="K173" s="50">
        <f>SUM(K174:K181)</f>
        <v>0</v>
      </c>
      <c r="L173" s="50">
        <f>SUM(L174:L181)</f>
        <v>0</v>
      </c>
      <c r="M173" s="50" t="str">
        <f t="shared" si="6"/>
        <v/>
      </c>
      <c r="N173" s="50" t="str">
        <f t="shared" si="7"/>
        <v/>
      </c>
    </row>
    <row r="174" ht="20.1" customHeight="1" spans="1:14">
      <c r="A174" s="12"/>
      <c r="B174" s="37"/>
      <c r="C174" s="38"/>
      <c r="D174" s="38"/>
      <c r="E174" s="38"/>
      <c r="F174" s="38"/>
      <c r="G174" s="38"/>
      <c r="H174" s="13" t="s">
        <v>432</v>
      </c>
      <c r="I174" s="54" t="s">
        <v>433</v>
      </c>
      <c r="J174" s="52"/>
      <c r="K174" s="52"/>
      <c r="L174" s="52"/>
      <c r="M174" s="50" t="str">
        <f t="shared" si="6"/>
        <v/>
      </c>
      <c r="N174" s="50" t="str">
        <f t="shared" si="7"/>
        <v/>
      </c>
    </row>
    <row r="175" ht="20.1" customHeight="1" spans="1:14">
      <c r="A175" s="12"/>
      <c r="B175" s="37"/>
      <c r="C175" s="38"/>
      <c r="D175" s="38"/>
      <c r="E175" s="38"/>
      <c r="F175" s="38"/>
      <c r="G175" s="38"/>
      <c r="H175" s="13" t="s">
        <v>434</v>
      </c>
      <c r="I175" s="54" t="s">
        <v>435</v>
      </c>
      <c r="J175" s="52"/>
      <c r="K175" s="52"/>
      <c r="L175" s="52"/>
      <c r="M175" s="50" t="str">
        <f t="shared" si="6"/>
        <v/>
      </c>
      <c r="N175" s="50" t="str">
        <f t="shared" si="7"/>
        <v/>
      </c>
    </row>
    <row r="176" ht="20.1" customHeight="1" spans="1:14">
      <c r="A176" s="12"/>
      <c r="B176" s="37"/>
      <c r="C176" s="38"/>
      <c r="D176" s="38"/>
      <c r="E176" s="38"/>
      <c r="F176" s="38"/>
      <c r="G176" s="38"/>
      <c r="H176" s="13" t="s">
        <v>436</v>
      </c>
      <c r="I176" s="54" t="s">
        <v>437</v>
      </c>
      <c r="J176" s="52"/>
      <c r="K176" s="52"/>
      <c r="L176" s="52"/>
      <c r="M176" s="50" t="str">
        <f t="shared" si="6"/>
        <v/>
      </c>
      <c r="N176" s="50" t="str">
        <f t="shared" si="7"/>
        <v/>
      </c>
    </row>
    <row r="177" ht="20.1" customHeight="1" spans="1:14">
      <c r="A177" s="12"/>
      <c r="B177" s="37"/>
      <c r="C177" s="38"/>
      <c r="D177" s="38"/>
      <c r="E177" s="38"/>
      <c r="F177" s="38"/>
      <c r="G177" s="38"/>
      <c r="H177" s="13" t="s">
        <v>438</v>
      </c>
      <c r="I177" s="54" t="s">
        <v>439</v>
      </c>
      <c r="J177" s="52"/>
      <c r="K177" s="52"/>
      <c r="L177" s="52"/>
      <c r="M177" s="50" t="str">
        <f t="shared" si="6"/>
        <v/>
      </c>
      <c r="N177" s="50" t="str">
        <f t="shared" si="7"/>
        <v/>
      </c>
    </row>
    <row r="178" ht="20.1" customHeight="1" spans="1:14">
      <c r="A178" s="12"/>
      <c r="B178" s="37"/>
      <c r="C178" s="38"/>
      <c r="D178" s="38"/>
      <c r="E178" s="38"/>
      <c r="F178" s="38"/>
      <c r="G178" s="38"/>
      <c r="H178" s="13" t="s">
        <v>440</v>
      </c>
      <c r="I178" s="54" t="s">
        <v>441</v>
      </c>
      <c r="J178" s="52"/>
      <c r="K178" s="52"/>
      <c r="L178" s="52"/>
      <c r="M178" s="50" t="str">
        <f t="shared" si="6"/>
        <v/>
      </c>
      <c r="N178" s="50" t="str">
        <f t="shared" si="7"/>
        <v/>
      </c>
    </row>
    <row r="179" ht="20.1" customHeight="1" spans="1:14">
      <c r="A179" s="12"/>
      <c r="B179" s="37"/>
      <c r="C179" s="38"/>
      <c r="D179" s="38"/>
      <c r="E179" s="38"/>
      <c r="F179" s="38"/>
      <c r="G179" s="38"/>
      <c r="H179" s="13" t="s">
        <v>442</v>
      </c>
      <c r="I179" s="54" t="s">
        <v>443</v>
      </c>
      <c r="J179" s="52"/>
      <c r="K179" s="52"/>
      <c r="L179" s="52"/>
      <c r="M179" s="50" t="str">
        <f t="shared" si="6"/>
        <v/>
      </c>
      <c r="N179" s="50" t="str">
        <f t="shared" si="7"/>
        <v/>
      </c>
    </row>
    <row r="180" ht="20.1" customHeight="1" spans="1:14">
      <c r="A180" s="12"/>
      <c r="B180" s="37"/>
      <c r="C180" s="38"/>
      <c r="D180" s="38"/>
      <c r="E180" s="38"/>
      <c r="F180" s="38"/>
      <c r="G180" s="38"/>
      <c r="H180" s="13" t="s">
        <v>444</v>
      </c>
      <c r="I180" s="54" t="s">
        <v>445</v>
      </c>
      <c r="J180" s="52"/>
      <c r="K180" s="52"/>
      <c r="L180" s="52"/>
      <c r="M180" s="50" t="str">
        <f t="shared" si="6"/>
        <v/>
      </c>
      <c r="N180" s="50" t="str">
        <f t="shared" si="7"/>
        <v/>
      </c>
    </row>
    <row r="181" ht="20.1" customHeight="1" spans="1:14">
      <c r="A181" s="12"/>
      <c r="B181" s="37"/>
      <c r="C181" s="38"/>
      <c r="D181" s="38"/>
      <c r="E181" s="38"/>
      <c r="F181" s="38"/>
      <c r="G181" s="38"/>
      <c r="H181" s="13" t="s">
        <v>446</v>
      </c>
      <c r="I181" s="54" t="s">
        <v>447</v>
      </c>
      <c r="J181" s="52"/>
      <c r="K181" s="52"/>
      <c r="L181" s="52"/>
      <c r="M181" s="50" t="str">
        <f t="shared" si="6"/>
        <v/>
      </c>
      <c r="N181" s="50" t="str">
        <f t="shared" si="7"/>
        <v/>
      </c>
    </row>
    <row r="182" ht="20.1" customHeight="1" spans="1:14">
      <c r="A182" s="12"/>
      <c r="B182" s="37"/>
      <c r="C182" s="38"/>
      <c r="D182" s="38"/>
      <c r="E182" s="38"/>
      <c r="F182" s="38"/>
      <c r="G182" s="38"/>
      <c r="H182" s="82" t="s">
        <v>448</v>
      </c>
      <c r="I182" s="62" t="s">
        <v>449</v>
      </c>
      <c r="J182" s="57"/>
      <c r="K182" s="63"/>
      <c r="L182" s="63"/>
      <c r="M182" s="50" t="str">
        <f t="shared" si="6"/>
        <v/>
      </c>
      <c r="N182" s="50" t="str">
        <f t="shared" si="7"/>
        <v/>
      </c>
    </row>
    <row r="183" ht="20.1" customHeight="1" spans="1:14">
      <c r="A183" s="12"/>
      <c r="B183" s="37"/>
      <c r="C183" s="38"/>
      <c r="D183" s="38"/>
      <c r="E183" s="38"/>
      <c r="F183" s="38"/>
      <c r="G183" s="38"/>
      <c r="H183" s="13" t="s">
        <v>450</v>
      </c>
      <c r="I183" s="60" t="s">
        <v>451</v>
      </c>
      <c r="J183" s="50">
        <f>SUM(J184:J193)</f>
        <v>1033</v>
      </c>
      <c r="K183" s="50">
        <f>SUM(K184:K193)</f>
        <v>3126</v>
      </c>
      <c r="L183" s="50">
        <f>SUM(L184:L193)</f>
        <v>3500</v>
      </c>
      <c r="M183" s="50">
        <f t="shared" si="6"/>
        <v>338.8</v>
      </c>
      <c r="N183" s="50">
        <f t="shared" si="7"/>
        <v>112</v>
      </c>
    </row>
    <row r="184" ht="20.1" customHeight="1" spans="1:14">
      <c r="A184" s="12"/>
      <c r="B184" s="37"/>
      <c r="C184" s="38"/>
      <c r="D184" s="38"/>
      <c r="E184" s="38"/>
      <c r="F184" s="38"/>
      <c r="G184" s="38"/>
      <c r="H184" s="13" t="s">
        <v>452</v>
      </c>
      <c r="I184" s="54" t="s">
        <v>453</v>
      </c>
      <c r="J184" s="52">
        <v>209</v>
      </c>
      <c r="K184" s="52">
        <v>1732</v>
      </c>
      <c r="L184" s="52">
        <v>174</v>
      </c>
      <c r="M184" s="50">
        <f t="shared" si="6"/>
        <v>83.3</v>
      </c>
      <c r="N184" s="50">
        <f t="shared" si="7"/>
        <v>10</v>
      </c>
    </row>
    <row r="185" ht="20.1" customHeight="1" spans="1:14">
      <c r="A185" s="12"/>
      <c r="B185" s="37"/>
      <c r="C185" s="38"/>
      <c r="D185" s="38"/>
      <c r="E185" s="38"/>
      <c r="F185" s="38"/>
      <c r="G185" s="38"/>
      <c r="H185" s="13" t="s">
        <v>454</v>
      </c>
      <c r="I185" s="54" t="s">
        <v>455</v>
      </c>
      <c r="J185" s="52">
        <v>576</v>
      </c>
      <c r="K185" s="52">
        <v>576</v>
      </c>
      <c r="L185" s="52"/>
      <c r="M185" s="50">
        <f t="shared" si="6"/>
        <v>0</v>
      </c>
      <c r="N185" s="50">
        <f t="shared" si="7"/>
        <v>0</v>
      </c>
    </row>
    <row r="186" ht="20.1" customHeight="1" spans="1:14">
      <c r="A186" s="12"/>
      <c r="B186" s="37"/>
      <c r="C186" s="38"/>
      <c r="D186" s="38"/>
      <c r="E186" s="38"/>
      <c r="F186" s="38"/>
      <c r="G186" s="38"/>
      <c r="H186" s="13" t="s">
        <v>456</v>
      </c>
      <c r="I186" s="54" t="s">
        <v>457</v>
      </c>
      <c r="J186" s="52"/>
      <c r="K186" s="52">
        <v>21</v>
      </c>
      <c r="L186" s="52"/>
      <c r="M186" s="50" t="str">
        <f t="shared" si="6"/>
        <v/>
      </c>
      <c r="N186" s="50">
        <f t="shared" si="7"/>
        <v>0</v>
      </c>
    </row>
    <row r="187" ht="20.1" customHeight="1" spans="1:14">
      <c r="A187" s="12"/>
      <c r="B187" s="37"/>
      <c r="C187" s="38"/>
      <c r="D187" s="38"/>
      <c r="E187" s="38"/>
      <c r="F187" s="38"/>
      <c r="G187" s="38"/>
      <c r="H187" s="13" t="s">
        <v>458</v>
      </c>
      <c r="I187" s="54" t="s">
        <v>459</v>
      </c>
      <c r="J187" s="52"/>
      <c r="K187" s="52"/>
      <c r="L187" s="52"/>
      <c r="M187" s="50" t="str">
        <f t="shared" si="6"/>
        <v/>
      </c>
      <c r="N187" s="50" t="str">
        <f t="shared" si="7"/>
        <v/>
      </c>
    </row>
    <row r="188" ht="20.1" customHeight="1" spans="1:14">
      <c r="A188" s="12"/>
      <c r="B188" s="37"/>
      <c r="C188" s="38"/>
      <c r="D188" s="38"/>
      <c r="E188" s="38"/>
      <c r="F188" s="38"/>
      <c r="G188" s="38"/>
      <c r="H188" s="13" t="s">
        <v>460</v>
      </c>
      <c r="I188" s="54" t="s">
        <v>461</v>
      </c>
      <c r="J188" s="52">
        <v>109</v>
      </c>
      <c r="K188" s="52">
        <v>196</v>
      </c>
      <c r="L188" s="52">
        <v>182</v>
      </c>
      <c r="M188" s="50">
        <f t="shared" si="6"/>
        <v>167</v>
      </c>
      <c r="N188" s="50">
        <f t="shared" si="7"/>
        <v>92.9</v>
      </c>
    </row>
    <row r="189" ht="20.1" customHeight="1" spans="1:14">
      <c r="A189" s="12"/>
      <c r="B189" s="37"/>
      <c r="C189" s="38"/>
      <c r="D189" s="38"/>
      <c r="E189" s="38"/>
      <c r="F189" s="38"/>
      <c r="G189" s="38"/>
      <c r="H189" s="13" t="s">
        <v>462</v>
      </c>
      <c r="I189" s="54" t="s">
        <v>463</v>
      </c>
      <c r="J189" s="52"/>
      <c r="K189" s="52"/>
      <c r="L189" s="52"/>
      <c r="M189" s="50" t="str">
        <f t="shared" si="6"/>
        <v/>
      </c>
      <c r="N189" s="50" t="str">
        <f t="shared" si="7"/>
        <v/>
      </c>
    </row>
    <row r="190" ht="20.1" customHeight="1" spans="1:14">
      <c r="A190" s="12"/>
      <c r="B190" s="37"/>
      <c r="C190" s="38"/>
      <c r="D190" s="38"/>
      <c r="E190" s="38"/>
      <c r="F190" s="38"/>
      <c r="G190" s="38"/>
      <c r="H190" s="13" t="s">
        <v>464</v>
      </c>
      <c r="I190" s="64" t="s">
        <v>465</v>
      </c>
      <c r="J190" s="52"/>
      <c r="K190" s="52">
        <v>329</v>
      </c>
      <c r="L190" s="52">
        <v>3144</v>
      </c>
      <c r="M190" s="50" t="str">
        <f t="shared" si="6"/>
        <v/>
      </c>
      <c r="N190" s="50">
        <f t="shared" si="7"/>
        <v>955.6</v>
      </c>
    </row>
    <row r="191" ht="20.1" customHeight="1" spans="1:14">
      <c r="A191" s="12"/>
      <c r="B191" s="37"/>
      <c r="C191" s="38"/>
      <c r="D191" s="38"/>
      <c r="E191" s="38"/>
      <c r="F191" s="38"/>
      <c r="G191" s="38"/>
      <c r="H191" s="13" t="s">
        <v>466</v>
      </c>
      <c r="I191" s="54" t="s">
        <v>467</v>
      </c>
      <c r="J191" s="52"/>
      <c r="K191" s="52"/>
      <c r="L191" s="52"/>
      <c r="M191" s="50" t="str">
        <f t="shared" si="6"/>
        <v/>
      </c>
      <c r="N191" s="50" t="str">
        <f t="shared" si="7"/>
        <v/>
      </c>
    </row>
    <row r="192" ht="20.1" customHeight="1" spans="1:14">
      <c r="A192" s="12"/>
      <c r="B192" s="37"/>
      <c r="C192" s="38"/>
      <c r="D192" s="38"/>
      <c r="E192" s="38"/>
      <c r="F192" s="38"/>
      <c r="G192" s="38"/>
      <c r="H192" s="13" t="s">
        <v>468</v>
      </c>
      <c r="I192" s="54" t="s">
        <v>469</v>
      </c>
      <c r="J192" s="52">
        <v>139</v>
      </c>
      <c r="K192" s="52">
        <v>67</v>
      </c>
      <c r="L192" s="52"/>
      <c r="M192" s="50">
        <f t="shared" si="6"/>
        <v>0</v>
      </c>
      <c r="N192" s="50">
        <f t="shared" si="7"/>
        <v>0</v>
      </c>
    </row>
    <row r="193" ht="20.1" customHeight="1" spans="1:14">
      <c r="A193" s="12"/>
      <c r="B193" s="37"/>
      <c r="C193" s="38"/>
      <c r="D193" s="38"/>
      <c r="E193" s="38"/>
      <c r="F193" s="38"/>
      <c r="G193" s="38"/>
      <c r="H193" s="13" t="s">
        <v>470</v>
      </c>
      <c r="I193" s="54" t="s">
        <v>471</v>
      </c>
      <c r="J193" s="52"/>
      <c r="K193" s="52">
        <v>205</v>
      </c>
      <c r="L193" s="52"/>
      <c r="M193" s="50" t="str">
        <f t="shared" si="6"/>
        <v/>
      </c>
      <c r="N193" s="50">
        <f t="shared" si="7"/>
        <v>0</v>
      </c>
    </row>
    <row r="194" ht="20.1" customHeight="1" spans="1:14">
      <c r="A194" s="12"/>
      <c r="B194" s="37"/>
      <c r="C194" s="38"/>
      <c r="D194" s="38"/>
      <c r="E194" s="38"/>
      <c r="F194" s="38"/>
      <c r="G194" s="38"/>
      <c r="H194" s="13" t="s">
        <v>472</v>
      </c>
      <c r="I194" s="51" t="s">
        <v>473</v>
      </c>
      <c r="J194" s="50">
        <f>SUM(J195:J209)</f>
        <v>18420</v>
      </c>
      <c r="K194" s="50">
        <f>SUM(K195:K209)</f>
        <v>17700</v>
      </c>
      <c r="L194" s="50">
        <f>SUM(L195:L209)</f>
        <v>24566</v>
      </c>
      <c r="M194" s="50">
        <f t="shared" si="6"/>
        <v>133.4</v>
      </c>
      <c r="N194" s="50">
        <f t="shared" si="7"/>
        <v>138.8</v>
      </c>
    </row>
    <row r="195" ht="20.1" customHeight="1" spans="1:14">
      <c r="A195" s="12"/>
      <c r="B195" s="37"/>
      <c r="C195" s="38"/>
      <c r="D195" s="38"/>
      <c r="E195" s="38"/>
      <c r="F195" s="38"/>
      <c r="G195" s="38"/>
      <c r="H195" s="13" t="s">
        <v>474</v>
      </c>
      <c r="I195" s="47" t="s">
        <v>475</v>
      </c>
      <c r="J195" s="52"/>
      <c r="K195" s="52"/>
      <c r="L195" s="52"/>
      <c r="M195" s="50" t="str">
        <f t="shared" si="6"/>
        <v/>
      </c>
      <c r="N195" s="50" t="str">
        <f t="shared" si="7"/>
        <v/>
      </c>
    </row>
    <row r="196" ht="20.1" customHeight="1" spans="1:14">
      <c r="A196" s="12"/>
      <c r="B196" s="37"/>
      <c r="C196" s="38"/>
      <c r="D196" s="38"/>
      <c r="E196" s="38"/>
      <c r="F196" s="38"/>
      <c r="G196" s="38"/>
      <c r="H196" s="13" t="s">
        <v>476</v>
      </c>
      <c r="I196" s="47" t="s">
        <v>477</v>
      </c>
      <c r="J196" s="52"/>
      <c r="K196" s="52"/>
      <c r="L196" s="52"/>
      <c r="M196" s="50" t="str">
        <f t="shared" si="6"/>
        <v/>
      </c>
      <c r="N196" s="50" t="str">
        <f t="shared" si="7"/>
        <v/>
      </c>
    </row>
    <row r="197" ht="20.1" customHeight="1" spans="1:14">
      <c r="A197" s="12"/>
      <c r="B197" s="37"/>
      <c r="C197" s="38"/>
      <c r="D197" s="38"/>
      <c r="E197" s="38"/>
      <c r="F197" s="38"/>
      <c r="G197" s="38"/>
      <c r="H197" s="13" t="s">
        <v>478</v>
      </c>
      <c r="I197" s="47" t="s">
        <v>479</v>
      </c>
      <c r="J197" s="52">
        <v>1506</v>
      </c>
      <c r="K197" s="52">
        <v>1505</v>
      </c>
      <c r="L197" s="52">
        <v>2322</v>
      </c>
      <c r="M197" s="50">
        <f t="shared" si="6"/>
        <v>154.2</v>
      </c>
      <c r="N197" s="50">
        <f t="shared" si="7"/>
        <v>154.3</v>
      </c>
    </row>
    <row r="198" ht="20.1" customHeight="1" spans="1:14">
      <c r="A198" s="12"/>
      <c r="B198" s="37"/>
      <c r="C198" s="38"/>
      <c r="D198" s="38"/>
      <c r="E198" s="38"/>
      <c r="F198" s="38"/>
      <c r="G198" s="38"/>
      <c r="H198" s="13" t="s">
        <v>480</v>
      </c>
      <c r="I198" s="47" t="s">
        <v>481</v>
      </c>
      <c r="J198" s="52"/>
      <c r="K198" s="52"/>
      <c r="L198" s="52"/>
      <c r="M198" s="50" t="str">
        <f t="shared" si="6"/>
        <v/>
      </c>
      <c r="N198" s="50" t="str">
        <f t="shared" si="7"/>
        <v/>
      </c>
    </row>
    <row r="199" ht="20.1" customHeight="1" spans="1:14">
      <c r="A199" s="12"/>
      <c r="B199" s="37"/>
      <c r="C199" s="38"/>
      <c r="D199" s="38"/>
      <c r="E199" s="38"/>
      <c r="F199" s="38"/>
      <c r="G199" s="38"/>
      <c r="H199" s="13" t="s">
        <v>482</v>
      </c>
      <c r="I199" s="47" t="s">
        <v>483</v>
      </c>
      <c r="J199" s="52"/>
      <c r="K199" s="52"/>
      <c r="L199" s="52"/>
      <c r="M199" s="50" t="str">
        <f t="shared" si="6"/>
        <v/>
      </c>
      <c r="N199" s="50" t="str">
        <f t="shared" si="7"/>
        <v/>
      </c>
    </row>
    <row r="200" ht="20.1" customHeight="1" spans="1:14">
      <c r="A200" s="12"/>
      <c r="B200" s="37"/>
      <c r="C200" s="38"/>
      <c r="D200" s="38"/>
      <c r="E200" s="38"/>
      <c r="F200" s="38"/>
      <c r="G200" s="38"/>
      <c r="H200" s="13" t="s">
        <v>484</v>
      </c>
      <c r="I200" s="47" t="s">
        <v>485</v>
      </c>
      <c r="J200" s="52"/>
      <c r="K200" s="52"/>
      <c r="L200" s="52"/>
      <c r="M200" s="50" t="str">
        <f t="shared" ref="M200:M246" si="8">IF(J200=0,"",ROUND(L200/J200*100,1))</f>
        <v/>
      </c>
      <c r="N200" s="50" t="str">
        <f t="shared" ref="N200:N246" si="9">IF(K200=0,"",ROUND(L200/K200*100,1))</f>
        <v/>
      </c>
    </row>
    <row r="201" ht="20.1" customHeight="1" spans="1:14">
      <c r="A201" s="12"/>
      <c r="B201" s="37"/>
      <c r="C201" s="38"/>
      <c r="D201" s="38"/>
      <c r="E201" s="38"/>
      <c r="F201" s="38"/>
      <c r="G201" s="38"/>
      <c r="H201" s="13" t="s">
        <v>486</v>
      </c>
      <c r="I201" s="47" t="s">
        <v>487</v>
      </c>
      <c r="J201" s="52"/>
      <c r="K201" s="52"/>
      <c r="L201" s="52"/>
      <c r="M201" s="50" t="str">
        <f t="shared" si="8"/>
        <v/>
      </c>
      <c r="N201" s="50" t="str">
        <f t="shared" si="9"/>
        <v/>
      </c>
    </row>
    <row r="202" ht="20.1" customHeight="1" spans="1:14">
      <c r="A202" s="12"/>
      <c r="B202" s="37"/>
      <c r="C202" s="38"/>
      <c r="D202" s="38"/>
      <c r="E202" s="38"/>
      <c r="F202" s="38"/>
      <c r="G202" s="38"/>
      <c r="H202" s="13" t="s">
        <v>488</v>
      </c>
      <c r="I202" s="47" t="s">
        <v>489</v>
      </c>
      <c r="J202" s="52"/>
      <c r="K202" s="52"/>
      <c r="L202" s="52"/>
      <c r="M202" s="50" t="str">
        <f t="shared" si="8"/>
        <v/>
      </c>
      <c r="N202" s="50" t="str">
        <f t="shared" si="9"/>
        <v/>
      </c>
    </row>
    <row r="203" ht="20.1" customHeight="1" spans="1:14">
      <c r="A203" s="12"/>
      <c r="B203" s="37"/>
      <c r="C203" s="38"/>
      <c r="D203" s="38"/>
      <c r="E203" s="38"/>
      <c r="F203" s="38"/>
      <c r="G203" s="38"/>
      <c r="H203" s="13" t="s">
        <v>490</v>
      </c>
      <c r="I203" s="47" t="s">
        <v>491</v>
      </c>
      <c r="J203" s="52"/>
      <c r="K203" s="52"/>
      <c r="L203" s="52"/>
      <c r="M203" s="50" t="str">
        <f t="shared" si="8"/>
        <v/>
      </c>
      <c r="N203" s="50" t="str">
        <f t="shared" si="9"/>
        <v/>
      </c>
    </row>
    <row r="204" ht="20.1" customHeight="1" spans="1:14">
      <c r="A204" s="12"/>
      <c r="B204" s="37"/>
      <c r="C204" s="38"/>
      <c r="D204" s="38"/>
      <c r="E204" s="38"/>
      <c r="F204" s="38"/>
      <c r="G204" s="38"/>
      <c r="H204" s="13" t="s">
        <v>492</v>
      </c>
      <c r="I204" s="47" t="s">
        <v>493</v>
      </c>
      <c r="J204" s="52"/>
      <c r="K204" s="52"/>
      <c r="L204" s="52"/>
      <c r="M204" s="50" t="str">
        <f t="shared" si="8"/>
        <v/>
      </c>
      <c r="N204" s="50" t="str">
        <f t="shared" si="9"/>
        <v/>
      </c>
    </row>
    <row r="205" ht="20.1" customHeight="1" spans="1:14">
      <c r="A205" s="12"/>
      <c r="B205" s="37"/>
      <c r="C205" s="38"/>
      <c r="D205" s="38"/>
      <c r="E205" s="38"/>
      <c r="F205" s="38"/>
      <c r="G205" s="38"/>
      <c r="H205" s="13" t="s">
        <v>494</v>
      </c>
      <c r="I205" s="47" t="s">
        <v>495</v>
      </c>
      <c r="J205" s="52">
        <v>1555</v>
      </c>
      <c r="K205" s="52">
        <v>1552</v>
      </c>
      <c r="L205" s="52"/>
      <c r="M205" s="50">
        <f t="shared" si="8"/>
        <v>0</v>
      </c>
      <c r="N205" s="50">
        <f t="shared" si="9"/>
        <v>0</v>
      </c>
    </row>
    <row r="206" ht="20.1" customHeight="1" spans="1:14">
      <c r="A206" s="12"/>
      <c r="B206" s="37"/>
      <c r="C206" s="38"/>
      <c r="D206" s="38"/>
      <c r="E206" s="38"/>
      <c r="F206" s="38"/>
      <c r="G206" s="38"/>
      <c r="H206" s="13" t="s">
        <v>496</v>
      </c>
      <c r="I206" s="47" t="s">
        <v>497</v>
      </c>
      <c r="J206" s="52"/>
      <c r="K206" s="52"/>
      <c r="L206" s="52"/>
      <c r="M206" s="50" t="str">
        <f t="shared" si="8"/>
        <v/>
      </c>
      <c r="N206" s="50" t="str">
        <f t="shared" si="9"/>
        <v/>
      </c>
    </row>
    <row r="207" ht="20.1" customHeight="1" spans="1:14">
      <c r="A207" s="12"/>
      <c r="B207" s="37"/>
      <c r="C207" s="38"/>
      <c r="D207" s="38"/>
      <c r="E207" s="38"/>
      <c r="F207" s="38"/>
      <c r="G207" s="38"/>
      <c r="H207" s="13" t="s">
        <v>498</v>
      </c>
      <c r="I207" s="47" t="s">
        <v>499</v>
      </c>
      <c r="J207" s="52">
        <v>8628</v>
      </c>
      <c r="K207" s="52">
        <v>8027</v>
      </c>
      <c r="L207" s="52">
        <v>12727</v>
      </c>
      <c r="M207" s="50">
        <f t="shared" si="8"/>
        <v>147.5</v>
      </c>
      <c r="N207" s="50">
        <f t="shared" si="9"/>
        <v>158.6</v>
      </c>
    </row>
    <row r="208" ht="20.1" customHeight="1" spans="1:14">
      <c r="A208" s="12"/>
      <c r="B208" s="37"/>
      <c r="C208" s="38"/>
      <c r="D208" s="38"/>
      <c r="E208" s="38"/>
      <c r="F208" s="38"/>
      <c r="G208" s="38"/>
      <c r="H208" s="13" t="s">
        <v>500</v>
      </c>
      <c r="I208" s="47" t="s">
        <v>501</v>
      </c>
      <c r="J208" s="52">
        <v>6731</v>
      </c>
      <c r="K208" s="52">
        <v>6616</v>
      </c>
      <c r="L208" s="52">
        <v>9517</v>
      </c>
      <c r="M208" s="50">
        <f t="shared" si="8"/>
        <v>141.4</v>
      </c>
      <c r="N208" s="50">
        <f t="shared" si="9"/>
        <v>143.8</v>
      </c>
    </row>
    <row r="209" ht="20.1" customHeight="1" spans="1:14">
      <c r="A209" s="12"/>
      <c r="B209" s="37"/>
      <c r="C209" s="38"/>
      <c r="D209" s="38"/>
      <c r="E209" s="38"/>
      <c r="F209" s="38"/>
      <c r="G209" s="38"/>
      <c r="H209" s="13" t="s">
        <v>502</v>
      </c>
      <c r="I209" s="47" t="s">
        <v>503</v>
      </c>
      <c r="J209" s="52"/>
      <c r="K209" s="52"/>
      <c r="L209" s="52"/>
      <c r="M209" s="50" t="str">
        <f t="shared" si="8"/>
        <v/>
      </c>
      <c r="N209" s="50" t="str">
        <f t="shared" si="9"/>
        <v/>
      </c>
    </row>
    <row r="210" ht="20.1" customHeight="1" spans="1:14">
      <c r="A210" s="12"/>
      <c r="B210" s="37"/>
      <c r="C210" s="38"/>
      <c r="D210" s="38"/>
      <c r="E210" s="38"/>
      <c r="F210" s="38"/>
      <c r="G210" s="38"/>
      <c r="H210" s="13" t="s">
        <v>504</v>
      </c>
      <c r="I210" s="51" t="s">
        <v>505</v>
      </c>
      <c r="J210" s="50">
        <f>SUM(J211:J225)</f>
        <v>0</v>
      </c>
      <c r="K210" s="50">
        <f>SUM(K211:K225)</f>
        <v>4</v>
      </c>
      <c r="L210" s="50">
        <f>SUM(L211:L225)</f>
        <v>4</v>
      </c>
      <c r="M210" s="50" t="str">
        <f t="shared" si="8"/>
        <v/>
      </c>
      <c r="N210" s="50">
        <f t="shared" si="9"/>
        <v>100</v>
      </c>
    </row>
    <row r="211" ht="20.1" customHeight="1" spans="1:14">
      <c r="A211" s="12"/>
      <c r="B211" s="37"/>
      <c r="C211" s="38"/>
      <c r="D211" s="38"/>
      <c r="E211" s="38"/>
      <c r="F211" s="38"/>
      <c r="G211" s="38"/>
      <c r="H211" s="13" t="s">
        <v>506</v>
      </c>
      <c r="I211" s="47" t="s">
        <v>507</v>
      </c>
      <c r="J211" s="52"/>
      <c r="K211" s="52"/>
      <c r="L211" s="52"/>
      <c r="M211" s="50" t="str">
        <f t="shared" si="8"/>
        <v/>
      </c>
      <c r="N211" s="50" t="str">
        <f t="shared" si="9"/>
        <v/>
      </c>
    </row>
    <row r="212" ht="20.1" customHeight="1" spans="1:14">
      <c r="A212" s="12"/>
      <c r="B212" s="37"/>
      <c r="C212" s="38"/>
      <c r="D212" s="38"/>
      <c r="E212" s="38"/>
      <c r="F212" s="38"/>
      <c r="G212" s="38"/>
      <c r="H212" s="13" t="s">
        <v>508</v>
      </c>
      <c r="I212" s="47" t="s">
        <v>509</v>
      </c>
      <c r="J212" s="52"/>
      <c r="K212" s="52"/>
      <c r="L212" s="52"/>
      <c r="M212" s="50" t="str">
        <f t="shared" si="8"/>
        <v/>
      </c>
      <c r="N212" s="50" t="str">
        <f t="shared" si="9"/>
        <v/>
      </c>
    </row>
    <row r="213" ht="20.1" customHeight="1" spans="1:14">
      <c r="A213" s="12"/>
      <c r="B213" s="37"/>
      <c r="C213" s="38"/>
      <c r="D213" s="38"/>
      <c r="E213" s="38"/>
      <c r="F213" s="38"/>
      <c r="G213" s="38"/>
      <c r="H213" s="13" t="s">
        <v>510</v>
      </c>
      <c r="I213" s="47" t="s">
        <v>511</v>
      </c>
      <c r="J213" s="52"/>
      <c r="K213" s="52">
        <v>4</v>
      </c>
      <c r="L213" s="52">
        <v>4</v>
      </c>
      <c r="M213" s="50" t="str">
        <f t="shared" si="8"/>
        <v/>
      </c>
      <c r="N213" s="50">
        <f t="shared" si="9"/>
        <v>100</v>
      </c>
    </row>
    <row r="214" ht="20.1" customHeight="1" spans="1:14">
      <c r="A214" s="12"/>
      <c r="B214" s="37"/>
      <c r="C214" s="38"/>
      <c r="D214" s="38"/>
      <c r="E214" s="38"/>
      <c r="F214" s="38"/>
      <c r="G214" s="38"/>
      <c r="H214" s="13" t="s">
        <v>512</v>
      </c>
      <c r="I214" s="47" t="s">
        <v>513</v>
      </c>
      <c r="J214" s="52"/>
      <c r="K214" s="52"/>
      <c r="L214" s="52"/>
      <c r="M214" s="50" t="str">
        <f t="shared" si="8"/>
        <v/>
      </c>
      <c r="N214" s="50" t="str">
        <f t="shared" si="9"/>
        <v/>
      </c>
    </row>
    <row r="215" ht="20.1" customHeight="1" spans="1:14">
      <c r="A215" s="12"/>
      <c r="B215" s="37"/>
      <c r="C215" s="38"/>
      <c r="D215" s="38"/>
      <c r="E215" s="38"/>
      <c r="F215" s="38"/>
      <c r="G215" s="38"/>
      <c r="H215" s="13" t="s">
        <v>514</v>
      </c>
      <c r="I215" s="47" t="s">
        <v>515</v>
      </c>
      <c r="J215" s="52"/>
      <c r="K215" s="52"/>
      <c r="L215" s="52"/>
      <c r="M215" s="50" t="str">
        <f t="shared" si="8"/>
        <v/>
      </c>
      <c r="N215" s="50" t="str">
        <f t="shared" si="9"/>
        <v/>
      </c>
    </row>
    <row r="216" ht="20.1" customHeight="1" spans="1:14">
      <c r="A216" s="12"/>
      <c r="B216" s="37"/>
      <c r="C216" s="38"/>
      <c r="D216" s="38"/>
      <c r="E216" s="38"/>
      <c r="F216" s="38"/>
      <c r="G216" s="38"/>
      <c r="H216" s="13" t="s">
        <v>516</v>
      </c>
      <c r="I216" s="47" t="s">
        <v>517</v>
      </c>
      <c r="J216" s="52"/>
      <c r="K216" s="52"/>
      <c r="L216" s="52"/>
      <c r="M216" s="50" t="str">
        <f t="shared" si="8"/>
        <v/>
      </c>
      <c r="N216" s="50" t="str">
        <f t="shared" si="9"/>
        <v/>
      </c>
    </row>
    <row r="217" ht="20.1" customHeight="1" spans="1:14">
      <c r="A217" s="12"/>
      <c r="B217" s="37"/>
      <c r="C217" s="38"/>
      <c r="D217" s="38"/>
      <c r="E217" s="38"/>
      <c r="F217" s="38"/>
      <c r="G217" s="38"/>
      <c r="H217" s="13" t="s">
        <v>518</v>
      </c>
      <c r="I217" s="47" t="s">
        <v>519</v>
      </c>
      <c r="J217" s="52"/>
      <c r="K217" s="52"/>
      <c r="L217" s="52"/>
      <c r="M217" s="50" t="str">
        <f t="shared" si="8"/>
        <v/>
      </c>
      <c r="N217" s="50" t="str">
        <f t="shared" si="9"/>
        <v/>
      </c>
    </row>
    <row r="218" ht="20.1" customHeight="1" spans="1:14">
      <c r="A218" s="12"/>
      <c r="B218" s="37"/>
      <c r="C218" s="38"/>
      <c r="D218" s="38"/>
      <c r="E218" s="38"/>
      <c r="F218" s="38"/>
      <c r="G218" s="38"/>
      <c r="H218" s="13" t="s">
        <v>520</v>
      </c>
      <c r="I218" s="47" t="s">
        <v>521</v>
      </c>
      <c r="J218" s="52"/>
      <c r="K218" s="52"/>
      <c r="L218" s="52"/>
      <c r="M218" s="50" t="str">
        <f t="shared" si="8"/>
        <v/>
      </c>
      <c r="N218" s="50" t="str">
        <f t="shared" si="9"/>
        <v/>
      </c>
    </row>
    <row r="219" ht="20.1" customHeight="1" spans="1:14">
      <c r="A219" s="12"/>
      <c r="B219" s="37"/>
      <c r="C219" s="38"/>
      <c r="D219" s="38"/>
      <c r="E219" s="38"/>
      <c r="F219" s="38"/>
      <c r="G219" s="38"/>
      <c r="H219" s="13" t="s">
        <v>522</v>
      </c>
      <c r="I219" s="47" t="s">
        <v>523</v>
      </c>
      <c r="J219" s="52"/>
      <c r="K219" s="52"/>
      <c r="L219" s="52"/>
      <c r="M219" s="50" t="str">
        <f t="shared" si="8"/>
        <v/>
      </c>
      <c r="N219" s="50" t="str">
        <f t="shared" si="9"/>
        <v/>
      </c>
    </row>
    <row r="220" ht="20.1" customHeight="1" spans="1:14">
      <c r="A220" s="12"/>
      <c r="B220" s="37"/>
      <c r="C220" s="38"/>
      <c r="D220" s="38"/>
      <c r="E220" s="38"/>
      <c r="F220" s="38"/>
      <c r="G220" s="38"/>
      <c r="H220" s="13" t="s">
        <v>524</v>
      </c>
      <c r="I220" s="47" t="s">
        <v>525</v>
      </c>
      <c r="J220" s="52"/>
      <c r="K220" s="52"/>
      <c r="L220" s="52"/>
      <c r="M220" s="50" t="str">
        <f t="shared" si="8"/>
        <v/>
      </c>
      <c r="N220" s="50" t="str">
        <f t="shared" si="9"/>
        <v/>
      </c>
    </row>
    <row r="221" ht="20.1" customHeight="1" spans="1:14">
      <c r="A221" s="12"/>
      <c r="B221" s="37"/>
      <c r="C221" s="38"/>
      <c r="D221" s="38"/>
      <c r="E221" s="38"/>
      <c r="F221" s="38"/>
      <c r="G221" s="38"/>
      <c r="H221" s="13" t="s">
        <v>526</v>
      </c>
      <c r="I221" s="47" t="s">
        <v>527</v>
      </c>
      <c r="J221" s="52"/>
      <c r="K221" s="52"/>
      <c r="L221" s="52"/>
      <c r="M221" s="50" t="str">
        <f t="shared" si="8"/>
        <v/>
      </c>
      <c r="N221" s="50" t="str">
        <f t="shared" si="9"/>
        <v/>
      </c>
    </row>
    <row r="222" ht="20.1" customHeight="1" spans="1:14">
      <c r="A222" s="12"/>
      <c r="B222" s="37"/>
      <c r="C222" s="38"/>
      <c r="D222" s="38"/>
      <c r="E222" s="38"/>
      <c r="F222" s="38"/>
      <c r="G222" s="38"/>
      <c r="H222" s="13" t="s">
        <v>528</v>
      </c>
      <c r="I222" s="47" t="s">
        <v>529</v>
      </c>
      <c r="J222" s="52"/>
      <c r="K222" s="52"/>
      <c r="L222" s="52"/>
      <c r="M222" s="50" t="str">
        <f t="shared" si="8"/>
        <v/>
      </c>
      <c r="N222" s="50" t="str">
        <f t="shared" si="9"/>
        <v/>
      </c>
    </row>
    <row r="223" ht="20.1" customHeight="1" spans="1:14">
      <c r="A223" s="12"/>
      <c r="B223" s="37"/>
      <c r="C223" s="38"/>
      <c r="D223" s="38"/>
      <c r="E223" s="38"/>
      <c r="F223" s="38"/>
      <c r="G223" s="38"/>
      <c r="H223" s="13" t="s">
        <v>530</v>
      </c>
      <c r="I223" s="47" t="s">
        <v>531</v>
      </c>
      <c r="J223" s="52"/>
      <c r="K223" s="52"/>
      <c r="L223" s="52"/>
      <c r="M223" s="50" t="str">
        <f t="shared" si="8"/>
        <v/>
      </c>
      <c r="N223" s="50" t="str">
        <f t="shared" si="9"/>
        <v/>
      </c>
    </row>
    <row r="224" ht="20.1" customHeight="1" spans="1:14">
      <c r="A224" s="12"/>
      <c r="B224" s="37"/>
      <c r="C224" s="38"/>
      <c r="D224" s="38"/>
      <c r="E224" s="38"/>
      <c r="F224" s="38"/>
      <c r="G224" s="38"/>
      <c r="H224" s="13" t="s">
        <v>532</v>
      </c>
      <c r="I224" s="47" t="s">
        <v>533</v>
      </c>
      <c r="J224" s="52"/>
      <c r="K224" s="52"/>
      <c r="L224" s="52"/>
      <c r="M224" s="50" t="str">
        <f t="shared" si="8"/>
        <v/>
      </c>
      <c r="N224" s="50" t="str">
        <f t="shared" si="9"/>
        <v/>
      </c>
    </row>
    <row r="225" ht="20.1" customHeight="1" spans="1:14">
      <c r="A225" s="12"/>
      <c r="B225" s="37"/>
      <c r="C225" s="38"/>
      <c r="D225" s="38"/>
      <c r="E225" s="38"/>
      <c r="F225" s="38"/>
      <c r="G225" s="38"/>
      <c r="H225" s="13" t="s">
        <v>534</v>
      </c>
      <c r="I225" s="47" t="s">
        <v>535</v>
      </c>
      <c r="J225" s="52"/>
      <c r="K225" s="52"/>
      <c r="L225" s="52"/>
      <c r="M225" s="50" t="str">
        <f t="shared" si="8"/>
        <v/>
      </c>
      <c r="N225" s="50" t="str">
        <f t="shared" si="9"/>
        <v/>
      </c>
    </row>
    <row r="226" ht="20.1" customHeight="1" spans="1:14">
      <c r="A226" s="12"/>
      <c r="B226" s="37"/>
      <c r="C226" s="38"/>
      <c r="D226" s="38"/>
      <c r="E226" s="38"/>
      <c r="F226" s="38"/>
      <c r="G226" s="38"/>
      <c r="H226" s="82" t="s">
        <v>536</v>
      </c>
      <c r="I226" s="51" t="s">
        <v>537</v>
      </c>
      <c r="J226" s="50">
        <f>SUM(J227,J240)</f>
        <v>0</v>
      </c>
      <c r="K226" s="50">
        <f>SUM(K227,K240)</f>
        <v>0</v>
      </c>
      <c r="L226" s="50">
        <f>SUM(L227,L240)</f>
        <v>0</v>
      </c>
      <c r="M226" s="50" t="str">
        <f t="shared" si="8"/>
        <v/>
      </c>
      <c r="N226" s="50" t="str">
        <f t="shared" si="9"/>
        <v/>
      </c>
    </row>
    <row r="227" ht="20.1" customHeight="1" spans="1:14">
      <c r="A227" s="12"/>
      <c r="B227" s="37"/>
      <c r="C227" s="38"/>
      <c r="D227" s="38"/>
      <c r="E227" s="38"/>
      <c r="F227" s="38"/>
      <c r="G227" s="38"/>
      <c r="H227" s="82" t="s">
        <v>538</v>
      </c>
      <c r="I227" s="51" t="s">
        <v>539</v>
      </c>
      <c r="J227" s="50">
        <f>SUM(J228:J239)</f>
        <v>0</v>
      </c>
      <c r="K227" s="50">
        <f>SUM(K228:K239)</f>
        <v>0</v>
      </c>
      <c r="L227" s="50">
        <f>SUM(L228:L239)</f>
        <v>0</v>
      </c>
      <c r="M227" s="50" t="str">
        <f t="shared" si="8"/>
        <v/>
      </c>
      <c r="N227" s="50" t="str">
        <f t="shared" si="9"/>
        <v/>
      </c>
    </row>
    <row r="228" ht="20.1" customHeight="1" spans="1:14">
      <c r="A228" s="12"/>
      <c r="B228" s="37"/>
      <c r="C228" s="38"/>
      <c r="D228" s="38"/>
      <c r="E228" s="38"/>
      <c r="F228" s="38"/>
      <c r="G228" s="38"/>
      <c r="H228" s="82" t="s">
        <v>540</v>
      </c>
      <c r="I228" s="47" t="s">
        <v>541</v>
      </c>
      <c r="J228" s="52"/>
      <c r="K228" s="52"/>
      <c r="L228" s="52"/>
      <c r="M228" s="50" t="str">
        <f t="shared" si="8"/>
        <v/>
      </c>
      <c r="N228" s="50" t="str">
        <f t="shared" si="9"/>
        <v/>
      </c>
    </row>
    <row r="229" ht="20.1" customHeight="1" spans="1:14">
      <c r="A229" s="12"/>
      <c r="B229" s="37"/>
      <c r="C229" s="38"/>
      <c r="D229" s="38"/>
      <c r="E229" s="38"/>
      <c r="F229" s="38"/>
      <c r="G229" s="38"/>
      <c r="H229" s="82" t="s">
        <v>542</v>
      </c>
      <c r="I229" s="47" t="s">
        <v>543</v>
      </c>
      <c r="J229" s="52"/>
      <c r="K229" s="52"/>
      <c r="L229" s="52"/>
      <c r="M229" s="50" t="str">
        <f t="shared" si="8"/>
        <v/>
      </c>
      <c r="N229" s="50" t="str">
        <f t="shared" si="9"/>
        <v/>
      </c>
    </row>
    <row r="230" ht="20.1" customHeight="1" spans="1:14">
      <c r="A230" s="12"/>
      <c r="B230" s="37"/>
      <c r="C230" s="38"/>
      <c r="D230" s="38"/>
      <c r="E230" s="38"/>
      <c r="F230" s="38"/>
      <c r="G230" s="38"/>
      <c r="H230" s="82" t="s">
        <v>544</v>
      </c>
      <c r="I230" s="47" t="s">
        <v>545</v>
      </c>
      <c r="J230" s="52"/>
      <c r="K230" s="52"/>
      <c r="L230" s="52"/>
      <c r="M230" s="50" t="str">
        <f t="shared" si="8"/>
        <v/>
      </c>
      <c r="N230" s="50" t="str">
        <f t="shared" si="9"/>
        <v/>
      </c>
    </row>
    <row r="231" ht="20.1" customHeight="1" spans="1:14">
      <c r="A231" s="12"/>
      <c r="B231" s="37"/>
      <c r="C231" s="38"/>
      <c r="D231" s="38"/>
      <c r="E231" s="38"/>
      <c r="F231" s="38"/>
      <c r="G231" s="38"/>
      <c r="H231" s="82" t="s">
        <v>546</v>
      </c>
      <c r="I231" s="47" t="s">
        <v>547</v>
      </c>
      <c r="J231" s="52"/>
      <c r="K231" s="52"/>
      <c r="L231" s="52"/>
      <c r="M231" s="50" t="str">
        <f t="shared" si="8"/>
        <v/>
      </c>
      <c r="N231" s="50" t="str">
        <f t="shared" si="9"/>
        <v/>
      </c>
    </row>
    <row r="232" ht="20.1" customHeight="1" spans="1:14">
      <c r="A232" s="12"/>
      <c r="B232" s="37"/>
      <c r="C232" s="38"/>
      <c r="D232" s="38"/>
      <c r="E232" s="38"/>
      <c r="F232" s="38"/>
      <c r="G232" s="38"/>
      <c r="H232" s="82" t="s">
        <v>548</v>
      </c>
      <c r="I232" s="47" t="s">
        <v>549</v>
      </c>
      <c r="J232" s="52"/>
      <c r="K232" s="52"/>
      <c r="L232" s="52"/>
      <c r="M232" s="50" t="str">
        <f t="shared" si="8"/>
        <v/>
      </c>
      <c r="N232" s="50" t="str">
        <f t="shared" si="9"/>
        <v/>
      </c>
    </row>
    <row r="233" ht="20.1" customHeight="1" spans="1:14">
      <c r="A233" s="12"/>
      <c r="B233" s="37"/>
      <c r="C233" s="38"/>
      <c r="D233" s="38"/>
      <c r="E233" s="38"/>
      <c r="F233" s="38"/>
      <c r="G233" s="38"/>
      <c r="H233" s="82" t="s">
        <v>550</v>
      </c>
      <c r="I233" s="47" t="s">
        <v>551</v>
      </c>
      <c r="J233" s="52"/>
      <c r="K233" s="52"/>
      <c r="L233" s="52"/>
      <c r="M233" s="50" t="str">
        <f t="shared" si="8"/>
        <v/>
      </c>
      <c r="N233" s="50" t="str">
        <f t="shared" si="9"/>
        <v/>
      </c>
    </row>
    <row r="234" ht="20.1" customHeight="1" spans="1:14">
      <c r="A234" s="12"/>
      <c r="B234" s="37"/>
      <c r="C234" s="38"/>
      <c r="D234" s="38"/>
      <c r="E234" s="38"/>
      <c r="F234" s="38"/>
      <c r="G234" s="38"/>
      <c r="H234" s="82" t="s">
        <v>552</v>
      </c>
      <c r="I234" s="47" t="s">
        <v>553</v>
      </c>
      <c r="J234" s="52"/>
      <c r="K234" s="52"/>
      <c r="L234" s="52"/>
      <c r="M234" s="50" t="str">
        <f t="shared" si="8"/>
        <v/>
      </c>
      <c r="N234" s="50" t="str">
        <f t="shared" si="9"/>
        <v/>
      </c>
    </row>
    <row r="235" ht="20.1" customHeight="1" spans="1:14">
      <c r="A235" s="12"/>
      <c r="B235" s="37"/>
      <c r="C235" s="38"/>
      <c r="D235" s="38"/>
      <c r="E235" s="38"/>
      <c r="F235" s="38"/>
      <c r="G235" s="38"/>
      <c r="H235" s="82" t="s">
        <v>554</v>
      </c>
      <c r="I235" s="47" t="s">
        <v>555</v>
      </c>
      <c r="J235" s="52"/>
      <c r="K235" s="52"/>
      <c r="L235" s="52"/>
      <c r="M235" s="50" t="str">
        <f t="shared" si="8"/>
        <v/>
      </c>
      <c r="N235" s="50" t="str">
        <f t="shared" si="9"/>
        <v/>
      </c>
    </row>
    <row r="236" ht="20.1" customHeight="1" spans="1:14">
      <c r="A236" s="12"/>
      <c r="B236" s="37"/>
      <c r="C236" s="38"/>
      <c r="D236" s="38"/>
      <c r="E236" s="38"/>
      <c r="F236" s="38"/>
      <c r="G236" s="38"/>
      <c r="H236" s="82" t="s">
        <v>556</v>
      </c>
      <c r="I236" s="47" t="s">
        <v>557</v>
      </c>
      <c r="J236" s="52"/>
      <c r="K236" s="52"/>
      <c r="L236" s="52"/>
      <c r="M236" s="50" t="str">
        <f t="shared" si="8"/>
        <v/>
      </c>
      <c r="N236" s="50" t="str">
        <f t="shared" si="9"/>
        <v/>
      </c>
    </row>
    <row r="237" ht="20.1" customHeight="1" spans="1:14">
      <c r="A237" s="12"/>
      <c r="B237" s="37"/>
      <c r="C237" s="38"/>
      <c r="D237" s="38"/>
      <c r="E237" s="38"/>
      <c r="F237" s="38"/>
      <c r="G237" s="38"/>
      <c r="H237" s="82" t="s">
        <v>558</v>
      </c>
      <c r="I237" s="47" t="s">
        <v>559</v>
      </c>
      <c r="J237" s="52"/>
      <c r="K237" s="52"/>
      <c r="L237" s="52"/>
      <c r="M237" s="50" t="str">
        <f t="shared" si="8"/>
        <v/>
      </c>
      <c r="N237" s="50" t="str">
        <f t="shared" si="9"/>
        <v/>
      </c>
    </row>
    <row r="238" ht="20.1" customHeight="1" spans="1:14">
      <c r="A238" s="12"/>
      <c r="B238" s="37"/>
      <c r="C238" s="38"/>
      <c r="D238" s="38"/>
      <c r="E238" s="38"/>
      <c r="F238" s="38"/>
      <c r="G238" s="38"/>
      <c r="H238" s="82" t="s">
        <v>560</v>
      </c>
      <c r="I238" s="47" t="s">
        <v>561</v>
      </c>
      <c r="J238" s="52"/>
      <c r="K238" s="52"/>
      <c r="L238" s="52"/>
      <c r="M238" s="50" t="str">
        <f t="shared" si="8"/>
        <v/>
      </c>
      <c r="N238" s="50" t="str">
        <f t="shared" si="9"/>
        <v/>
      </c>
    </row>
    <row r="239" ht="20.1" customHeight="1" spans="1:14">
      <c r="A239" s="12"/>
      <c r="B239" s="37"/>
      <c r="C239" s="38"/>
      <c r="D239" s="38"/>
      <c r="E239" s="38"/>
      <c r="F239" s="38"/>
      <c r="G239" s="38"/>
      <c r="H239" s="82" t="s">
        <v>562</v>
      </c>
      <c r="I239" s="47" t="s">
        <v>563</v>
      </c>
      <c r="J239" s="52"/>
      <c r="K239" s="52"/>
      <c r="L239" s="52"/>
      <c r="M239" s="50" t="str">
        <f t="shared" si="8"/>
        <v/>
      </c>
      <c r="N239" s="50" t="str">
        <f t="shared" si="9"/>
        <v/>
      </c>
    </row>
    <row r="240" ht="20.1" customHeight="1" spans="1:14">
      <c r="A240" s="12"/>
      <c r="B240" s="37"/>
      <c r="C240" s="38"/>
      <c r="D240" s="38"/>
      <c r="E240" s="38"/>
      <c r="F240" s="38"/>
      <c r="G240" s="38"/>
      <c r="H240" s="82" t="s">
        <v>564</v>
      </c>
      <c r="I240" s="51" t="s">
        <v>565</v>
      </c>
      <c r="J240" s="50">
        <f>SUM(J241:J246)</f>
        <v>0</v>
      </c>
      <c r="K240" s="50">
        <f>SUM(K241:K246)</f>
        <v>0</v>
      </c>
      <c r="L240" s="50">
        <f>SUM(L241:L246)</f>
        <v>0</v>
      </c>
      <c r="M240" s="50" t="str">
        <f t="shared" si="8"/>
        <v/>
      </c>
      <c r="N240" s="50" t="str">
        <f t="shared" si="9"/>
        <v/>
      </c>
    </row>
    <row r="241" ht="20.1" customHeight="1" spans="1:14">
      <c r="A241" s="12"/>
      <c r="B241" s="37"/>
      <c r="C241" s="38"/>
      <c r="D241" s="38"/>
      <c r="E241" s="38"/>
      <c r="F241" s="38"/>
      <c r="G241" s="38"/>
      <c r="H241" s="82" t="s">
        <v>566</v>
      </c>
      <c r="I241" s="47" t="s">
        <v>567</v>
      </c>
      <c r="J241" s="52"/>
      <c r="K241" s="52"/>
      <c r="L241" s="52"/>
      <c r="M241" s="50" t="str">
        <f t="shared" si="8"/>
        <v/>
      </c>
      <c r="N241" s="50" t="str">
        <f t="shared" si="9"/>
        <v/>
      </c>
    </row>
    <row r="242" ht="20.1" customHeight="1" spans="1:14">
      <c r="A242" s="12"/>
      <c r="B242" s="37"/>
      <c r="C242" s="38"/>
      <c r="D242" s="38"/>
      <c r="E242" s="38"/>
      <c r="F242" s="38"/>
      <c r="G242" s="38"/>
      <c r="H242" s="82" t="s">
        <v>568</v>
      </c>
      <c r="I242" s="47" t="s">
        <v>569</v>
      </c>
      <c r="J242" s="52"/>
      <c r="K242" s="52"/>
      <c r="L242" s="52"/>
      <c r="M242" s="50" t="str">
        <f t="shared" si="8"/>
        <v/>
      </c>
      <c r="N242" s="50" t="str">
        <f t="shared" si="9"/>
        <v/>
      </c>
    </row>
    <row r="243" ht="20.1" customHeight="1" spans="1:14">
      <c r="A243" s="12"/>
      <c r="B243" s="37"/>
      <c r="C243" s="38"/>
      <c r="D243" s="38"/>
      <c r="E243" s="38"/>
      <c r="F243" s="38"/>
      <c r="G243" s="38"/>
      <c r="H243" s="82" t="s">
        <v>570</v>
      </c>
      <c r="I243" s="47" t="s">
        <v>571</v>
      </c>
      <c r="J243" s="52"/>
      <c r="K243" s="52"/>
      <c r="L243" s="52"/>
      <c r="M243" s="50" t="str">
        <f t="shared" si="8"/>
        <v/>
      </c>
      <c r="N243" s="50" t="str">
        <f t="shared" si="9"/>
        <v/>
      </c>
    </row>
    <row r="244" ht="20.1" customHeight="1" spans="1:14">
      <c r="A244" s="12"/>
      <c r="B244" s="37"/>
      <c r="C244" s="38"/>
      <c r="D244" s="38"/>
      <c r="E244" s="38"/>
      <c r="F244" s="38"/>
      <c r="G244" s="38"/>
      <c r="H244" s="82" t="s">
        <v>572</v>
      </c>
      <c r="I244" s="47" t="s">
        <v>573</v>
      </c>
      <c r="J244" s="52"/>
      <c r="K244" s="52"/>
      <c r="L244" s="52"/>
      <c r="M244" s="50" t="str">
        <f t="shared" si="8"/>
        <v/>
      </c>
      <c r="N244" s="50" t="str">
        <f t="shared" si="9"/>
        <v/>
      </c>
    </row>
    <row r="245" ht="20.1" customHeight="1" spans="1:14">
      <c r="A245" s="12"/>
      <c r="B245" s="37"/>
      <c r="C245" s="38"/>
      <c r="D245" s="38"/>
      <c r="E245" s="38"/>
      <c r="F245" s="38"/>
      <c r="G245" s="38"/>
      <c r="H245" s="82" t="s">
        <v>574</v>
      </c>
      <c r="I245" s="47" t="s">
        <v>575</v>
      </c>
      <c r="J245" s="52"/>
      <c r="K245" s="52"/>
      <c r="L245" s="52"/>
      <c r="M245" s="50" t="str">
        <f t="shared" si="8"/>
        <v/>
      </c>
      <c r="N245" s="50" t="str">
        <f t="shared" si="9"/>
        <v/>
      </c>
    </row>
    <row r="246" ht="20.1" customHeight="1" spans="1:14">
      <c r="A246" s="12"/>
      <c r="B246" s="37"/>
      <c r="C246" s="38"/>
      <c r="D246" s="38"/>
      <c r="E246" s="38"/>
      <c r="F246" s="38"/>
      <c r="G246" s="38"/>
      <c r="H246" s="82" t="s">
        <v>576</v>
      </c>
      <c r="I246" s="47" t="s">
        <v>577</v>
      </c>
      <c r="J246" s="52"/>
      <c r="K246" s="52"/>
      <c r="L246" s="52"/>
      <c r="M246" s="50" t="str">
        <f t="shared" si="8"/>
        <v/>
      </c>
      <c r="N246" s="50" t="str">
        <f t="shared" si="9"/>
        <v/>
      </c>
    </row>
    <row r="247" ht="20.1" customHeight="1" spans="1:14">
      <c r="A247" s="12"/>
      <c r="B247" s="37"/>
      <c r="C247" s="38"/>
      <c r="D247" s="38"/>
      <c r="E247" s="38"/>
      <c r="F247" s="38"/>
      <c r="G247" s="38"/>
      <c r="H247" s="13"/>
      <c r="I247" s="54"/>
      <c r="J247" s="52"/>
      <c r="K247" s="52"/>
      <c r="L247" s="52"/>
      <c r="M247" s="52"/>
      <c r="N247" s="52"/>
    </row>
    <row r="248" ht="20.1" customHeight="1" spans="1:14">
      <c r="A248" s="12"/>
      <c r="B248" s="37"/>
      <c r="C248" s="38"/>
      <c r="D248" s="38"/>
      <c r="E248" s="38"/>
      <c r="F248" s="38"/>
      <c r="G248" s="38"/>
      <c r="H248" s="13"/>
      <c r="I248" s="54"/>
      <c r="J248" s="52"/>
      <c r="K248" s="52"/>
      <c r="L248" s="52"/>
      <c r="M248" s="52"/>
      <c r="N248" s="52"/>
    </row>
    <row r="249" ht="20.1" customHeight="1" spans="1:14">
      <c r="A249" s="12"/>
      <c r="B249" s="65" t="s">
        <v>106</v>
      </c>
      <c r="C249" s="41">
        <f>SUM(C7:C12,C18:C19,C22:C27,C33:C34)</f>
        <v>109950</v>
      </c>
      <c r="D249" s="41">
        <f>SUM(D7:D12,D18:D19,D22:D27,D33:D34)</f>
        <v>92413</v>
      </c>
      <c r="E249" s="41">
        <f>SUM(E7:E12,E18:E19,E22:E27,E33:E34)</f>
        <v>109780</v>
      </c>
      <c r="F249" s="39">
        <f>IF(C249=0,"",ROUND(E249/C249*100,1))</f>
        <v>99.8</v>
      </c>
      <c r="G249" s="39">
        <f>IF(D249=0,"",ROUND(E249/D249*100,1))</f>
        <v>118.8</v>
      </c>
      <c r="H249" s="21"/>
      <c r="I249" s="67" t="s">
        <v>578</v>
      </c>
      <c r="J249" s="50">
        <f>SUM(J7,J23,J35,J46,J104,J120,J164,J168,J194,J210,J226)</f>
        <v>63955</v>
      </c>
      <c r="K249" s="50">
        <f>SUM(K7,K23,K35,K46,K104,K120,K164,K168,K194,K210,K226)</f>
        <v>226528</v>
      </c>
      <c r="L249" s="50">
        <f>SUM(L7,L23,L35,L46,L104,L120,L164,L168,L194,L210,L226)</f>
        <v>155377</v>
      </c>
      <c r="M249" s="50">
        <f>IF(J249=0,"",ROUND(L249/J249*100,1))</f>
        <v>242.9</v>
      </c>
      <c r="N249" s="50">
        <f>IF(K249=0,"",ROUND(L249/K249*100,1))</f>
        <v>68.6</v>
      </c>
    </row>
    <row r="250" ht="20.1" customHeight="1" spans="1:14">
      <c r="A250" s="81" t="s">
        <v>107</v>
      </c>
      <c r="B250" s="66" t="s">
        <v>108</v>
      </c>
      <c r="C250" s="41">
        <f>SUM(C251:C254,C257)</f>
        <v>8852</v>
      </c>
      <c r="D250" s="41">
        <f>SUM(D251:D254,D257)</f>
        <v>239205</v>
      </c>
      <c r="E250" s="41">
        <f>SUM(E251:E254,E257)</f>
        <v>45832</v>
      </c>
      <c r="F250" s="39">
        <f t="shared" ref="F250:F257" si="10">IF(C250=0,"",ROUND(E250/C250*100,1))</f>
        <v>517.8</v>
      </c>
      <c r="G250" s="39">
        <f t="shared" ref="G250:G257" si="11">IF(D250=0,"",ROUND(E250/D250*100,1))</f>
        <v>19.2</v>
      </c>
      <c r="H250" s="12" t="s">
        <v>579</v>
      </c>
      <c r="I250" s="68" t="s">
        <v>580</v>
      </c>
      <c r="J250" s="50">
        <f>SUM(J251:J254,J257)</f>
        <v>110</v>
      </c>
      <c r="K250" s="50">
        <f>SUM(K251:K254,K257)</f>
        <v>50353</v>
      </c>
      <c r="L250" s="50">
        <f>SUM(L251:L254,L257)</f>
        <v>215</v>
      </c>
      <c r="M250" s="50">
        <f t="shared" ref="M250:M257" si="12">IF(J250=0,"",ROUND(L250/J250*100,1))</f>
        <v>195.5</v>
      </c>
      <c r="N250" s="50">
        <f t="shared" ref="N250:N257" si="13">IF(K250=0,"",ROUND(L250/K250*100,1))</f>
        <v>0.4</v>
      </c>
    </row>
    <row r="251" ht="20.1" customHeight="1" spans="1:14">
      <c r="A251" s="81" t="s">
        <v>109</v>
      </c>
      <c r="B251" s="42" t="s">
        <v>110</v>
      </c>
      <c r="C251" s="43">
        <v>2201</v>
      </c>
      <c r="D251" s="43">
        <v>13478</v>
      </c>
      <c r="E251" s="43">
        <v>1507</v>
      </c>
      <c r="F251" s="39">
        <f t="shared" si="10"/>
        <v>68.5</v>
      </c>
      <c r="G251" s="39">
        <f t="shared" si="11"/>
        <v>11.2</v>
      </c>
      <c r="H251" s="81" t="s">
        <v>581</v>
      </c>
      <c r="I251" s="42" t="s">
        <v>582</v>
      </c>
      <c r="J251" s="52"/>
      <c r="K251" s="52"/>
      <c r="L251" s="52"/>
      <c r="M251" s="50" t="str">
        <f t="shared" si="12"/>
        <v/>
      </c>
      <c r="N251" s="50" t="str">
        <f t="shared" si="13"/>
        <v/>
      </c>
    </row>
    <row r="252" ht="20.1" customHeight="1" spans="1:14">
      <c r="A252" s="81" t="s">
        <v>111</v>
      </c>
      <c r="B252" s="42" t="s">
        <v>112</v>
      </c>
      <c r="C252" s="43"/>
      <c r="D252" s="43"/>
      <c r="E252" s="43"/>
      <c r="F252" s="39" t="str">
        <f t="shared" si="10"/>
        <v/>
      </c>
      <c r="G252" s="39" t="str">
        <f t="shared" si="11"/>
        <v/>
      </c>
      <c r="H252" s="81" t="s">
        <v>583</v>
      </c>
      <c r="I252" s="42" t="s">
        <v>584</v>
      </c>
      <c r="J252" s="52">
        <v>110</v>
      </c>
      <c r="K252" s="52">
        <v>178</v>
      </c>
      <c r="L252" s="52">
        <v>215</v>
      </c>
      <c r="M252" s="50">
        <f t="shared" si="12"/>
        <v>195.5</v>
      </c>
      <c r="N252" s="50">
        <f t="shared" si="13"/>
        <v>120.8</v>
      </c>
    </row>
    <row r="253" ht="20.1" customHeight="1" spans="1:14">
      <c r="A253" s="12" t="s">
        <v>113</v>
      </c>
      <c r="B253" s="42" t="s">
        <v>114</v>
      </c>
      <c r="C253" s="43">
        <v>6651</v>
      </c>
      <c r="D253" s="43">
        <v>6651</v>
      </c>
      <c r="E253" s="43">
        <v>44325</v>
      </c>
      <c r="F253" s="39">
        <f t="shared" si="10"/>
        <v>666.4</v>
      </c>
      <c r="G253" s="39">
        <f t="shared" si="11"/>
        <v>666.4</v>
      </c>
      <c r="H253" s="12" t="s">
        <v>585</v>
      </c>
      <c r="I253" s="42" t="s">
        <v>586</v>
      </c>
      <c r="J253" s="52"/>
      <c r="K253" s="52">
        <v>5850</v>
      </c>
      <c r="L253" s="52"/>
      <c r="M253" s="50" t="str">
        <f t="shared" si="12"/>
        <v/>
      </c>
      <c r="N253" s="50">
        <f t="shared" si="13"/>
        <v>0</v>
      </c>
    </row>
    <row r="254" ht="20.1" customHeight="1" spans="1:14">
      <c r="A254" s="12" t="s">
        <v>115</v>
      </c>
      <c r="B254" s="42" t="s">
        <v>116</v>
      </c>
      <c r="C254" s="43"/>
      <c r="D254" s="43">
        <v>4776</v>
      </c>
      <c r="E254" s="43"/>
      <c r="F254" s="39" t="str">
        <f t="shared" si="10"/>
        <v/>
      </c>
      <c r="G254" s="39">
        <f t="shared" si="11"/>
        <v>0</v>
      </c>
      <c r="H254" s="12" t="s">
        <v>587</v>
      </c>
      <c r="I254" s="42" t="s">
        <v>588</v>
      </c>
      <c r="J254" s="52"/>
      <c r="K254" s="52">
        <v>44325</v>
      </c>
      <c r="L254" s="52"/>
      <c r="M254" s="50" t="str">
        <f t="shared" si="12"/>
        <v/>
      </c>
      <c r="N254" s="50">
        <f t="shared" si="13"/>
        <v>0</v>
      </c>
    </row>
    <row r="255" ht="20.1" customHeight="1" spans="1:14">
      <c r="A255" s="81" t="s">
        <v>117</v>
      </c>
      <c r="B255" s="66" t="s">
        <v>118</v>
      </c>
      <c r="C255" s="41">
        <f>SUM(C256)</f>
        <v>0</v>
      </c>
      <c r="D255" s="41">
        <f>SUM(D256)</f>
        <v>0</v>
      </c>
      <c r="E255" s="41">
        <f>SUM(E256)</f>
        <v>0</v>
      </c>
      <c r="F255" s="39" t="str">
        <f t="shared" si="10"/>
        <v/>
      </c>
      <c r="G255" s="39" t="str">
        <f t="shared" si="11"/>
        <v/>
      </c>
      <c r="H255" s="81" t="s">
        <v>589</v>
      </c>
      <c r="I255" s="68" t="s">
        <v>590</v>
      </c>
      <c r="J255" s="50">
        <f>SUM(J256)</f>
        <v>54737</v>
      </c>
      <c r="K255" s="50">
        <f>SUM(K256)</f>
        <v>54737</v>
      </c>
      <c r="L255" s="50">
        <f>SUM(L256)</f>
        <v>20</v>
      </c>
      <c r="M255" s="50">
        <f t="shared" si="12"/>
        <v>0</v>
      </c>
      <c r="N255" s="50">
        <f t="shared" si="13"/>
        <v>0</v>
      </c>
    </row>
    <row r="256" ht="20.1" customHeight="1" spans="1:14">
      <c r="A256" s="12" t="s">
        <v>119</v>
      </c>
      <c r="B256" s="45" t="s">
        <v>120</v>
      </c>
      <c r="C256" s="43"/>
      <c r="D256" s="43"/>
      <c r="E256" s="43"/>
      <c r="F256" s="39" t="str">
        <f t="shared" si="10"/>
        <v/>
      </c>
      <c r="G256" s="39" t="str">
        <f t="shared" si="11"/>
        <v/>
      </c>
      <c r="H256" s="81" t="s">
        <v>591</v>
      </c>
      <c r="I256" s="45" t="s">
        <v>592</v>
      </c>
      <c r="J256" s="52">
        <v>54737</v>
      </c>
      <c r="K256" s="52">
        <v>54737</v>
      </c>
      <c r="L256" s="52">
        <v>20</v>
      </c>
      <c r="M256" s="50">
        <f t="shared" si="12"/>
        <v>0</v>
      </c>
      <c r="N256" s="50">
        <f t="shared" si="13"/>
        <v>0</v>
      </c>
    </row>
    <row r="257" ht="20.1" customHeight="1" spans="1:14">
      <c r="A257" s="12" t="s">
        <v>121</v>
      </c>
      <c r="B257" s="45" t="s">
        <v>122</v>
      </c>
      <c r="C257" s="69"/>
      <c r="D257" s="43">
        <v>214300</v>
      </c>
      <c r="E257" s="43"/>
      <c r="F257" s="39" t="str">
        <f t="shared" si="10"/>
        <v/>
      </c>
      <c r="G257" s="39">
        <f t="shared" si="11"/>
        <v>0</v>
      </c>
      <c r="H257" s="81" t="s">
        <v>593</v>
      </c>
      <c r="I257" s="45" t="s">
        <v>594</v>
      </c>
      <c r="J257" s="52"/>
      <c r="K257" s="52"/>
      <c r="L257" s="52"/>
      <c r="M257" s="50" t="str">
        <f t="shared" si="12"/>
        <v/>
      </c>
      <c r="N257" s="50" t="str">
        <f t="shared" si="13"/>
        <v/>
      </c>
    </row>
    <row r="258" ht="20.1" customHeight="1" spans="1:14">
      <c r="A258" s="12"/>
      <c r="B258" s="45"/>
      <c r="C258" s="69"/>
      <c r="D258" s="43"/>
      <c r="E258" s="43"/>
      <c r="F258" s="43"/>
      <c r="G258" s="43"/>
      <c r="H258" s="12"/>
      <c r="I258" s="45"/>
      <c r="J258" s="52"/>
      <c r="K258" s="52"/>
      <c r="L258" s="52"/>
      <c r="M258" s="52"/>
      <c r="N258" s="52"/>
    </row>
    <row r="259" ht="20.1" customHeight="1" spans="1:14">
      <c r="A259" s="12"/>
      <c r="B259" s="45"/>
      <c r="C259" s="69"/>
      <c r="D259" s="69"/>
      <c r="E259" s="69"/>
      <c r="F259" s="69"/>
      <c r="G259" s="69"/>
      <c r="H259" s="70"/>
      <c r="I259" s="45"/>
      <c r="J259" s="52"/>
      <c r="K259" s="52"/>
      <c r="L259" s="52"/>
      <c r="M259" s="52"/>
      <c r="N259" s="52"/>
    </row>
    <row r="260" ht="20.1" customHeight="1" spans="1:14">
      <c r="A260" s="12"/>
      <c r="B260" s="65" t="s">
        <v>123</v>
      </c>
      <c r="C260" s="41">
        <f>SUM(C249,C250,C255)</f>
        <v>118802</v>
      </c>
      <c r="D260" s="41">
        <f>SUM(D249,D250,D255)</f>
        <v>331618</v>
      </c>
      <c r="E260" s="41">
        <f>SUM(E249,E250,E255)</f>
        <v>155612</v>
      </c>
      <c r="F260" s="39">
        <f>IF(C260=0,"",ROUND(E260/C260*100,1))</f>
        <v>131</v>
      </c>
      <c r="G260" s="39">
        <f>IF(D260=0,"",ROUND(E260/D260*100,1))</f>
        <v>46.9</v>
      </c>
      <c r="H260" s="21"/>
      <c r="I260" s="67" t="s">
        <v>595</v>
      </c>
      <c r="J260" s="50">
        <f>SUM(J249:J250,J255)</f>
        <v>118802</v>
      </c>
      <c r="K260" s="50">
        <f>SUM(K249:K250,K255)</f>
        <v>331618</v>
      </c>
      <c r="L260" s="50">
        <f>SUM(L249:L250,L255)</f>
        <v>155612</v>
      </c>
      <c r="M260" s="50">
        <f>IF(J260=0,"",ROUND(L260/J260*100,1))</f>
        <v>131</v>
      </c>
      <c r="N260" s="50">
        <f>IF(K260=0,"",ROUND(L260/K260*100,1))</f>
        <v>46.9</v>
      </c>
    </row>
    <row r="261" ht="20.1" customHeight="1"/>
    <row r="262" ht="20.1" customHeight="1" spans="3:12">
      <c r="C262" s="71" t="str">
        <f>IF(C256=0,"","c256位置不是市县所用科目")</f>
        <v/>
      </c>
      <c r="D262" s="71" t="str">
        <f>IF(D256=0,"","d256位置不是市县所用科目")</f>
        <v/>
      </c>
      <c r="E262" s="71" t="str">
        <f>IF(E256=0,"","e256位置不是市县所用科目")</f>
        <v/>
      </c>
      <c r="F262" s="71" t="str">
        <f>IF(J257=0,"","j257位置不是市县所用科目")</f>
        <v/>
      </c>
      <c r="G262" s="71" t="str">
        <f>IF(K257=0,"","k257位置不是市县所用科目")</f>
        <v/>
      </c>
      <c r="H262" s="71" t="str">
        <f>IF(L257=0,"","l257位置不是市县所用科目")</f>
        <v/>
      </c>
      <c r="I262" s="72" t="str">
        <f>IF(C260=J260,"","上年预算数收支不等")</f>
        <v/>
      </c>
      <c r="J262" s="72" t="str">
        <f>IF(D260=K260,"","上年执行数收支不等")</f>
        <v/>
      </c>
      <c r="K262" s="72" t="str">
        <f>IF(E260=L260,"","预算数收支不等")</f>
        <v/>
      </c>
      <c r="L262" s="71" t="str">
        <f>IF(K254=E253,"","上年执行数年终结余和预算数上年结余不等")</f>
        <v/>
      </c>
    </row>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sheetData>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A1:A65536">
    <cfRule type="duplicateValues" dxfId="0" priority="9"/>
  </conditionalFormatting>
  <printOptions horizontalCentered="1"/>
  <pageMargins left="0.4680555" right="0.4680555" top="0.5902778" bottom="0.4680555" header="0.3104167" footer="0.3104167"/>
  <pageSetup paperSize="9" scale="64"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zoomScale="90" zoomScaleNormal="90" workbookViewId="0">
      <pane xSplit="2" ySplit="5" topLeftCell="C30" activePane="bottomRight" state="frozen"/>
      <selection/>
      <selection pane="topRight"/>
      <selection pane="bottomLeft"/>
      <selection pane="bottomRight" activeCell="B2" sqref="B2:I2"/>
    </sheetView>
  </sheetViews>
  <sheetFormatPr defaultColWidth="9" defaultRowHeight="13.5"/>
  <cols>
    <col min="1" max="1" width="9" style="3"/>
    <col min="2" max="2" width="63.3833333333333" style="3" customWidth="1"/>
    <col min="3" max="9" width="13.6333333333333" style="4" customWidth="1"/>
    <col min="10" max="10" width="19.8833333333333" style="3" customWidth="1"/>
    <col min="11" max="16384" width="9" style="3"/>
  </cols>
  <sheetData>
    <row r="1" ht="14.25" spans="2:2">
      <c r="B1" s="5" t="s">
        <v>601</v>
      </c>
    </row>
    <row r="2" s="1" customFormat="1" ht="31.5" spans="2:9">
      <c r="B2" s="6" t="s">
        <v>602</v>
      </c>
      <c r="C2" s="7"/>
      <c r="D2" s="7"/>
      <c r="E2" s="7"/>
      <c r="F2" s="7"/>
      <c r="G2" s="7"/>
      <c r="H2" s="7"/>
      <c r="I2" s="7"/>
    </row>
    <row r="3" ht="18" customHeight="1" spans="9:9">
      <c r="I3" s="23" t="s">
        <v>598</v>
      </c>
    </row>
    <row r="4" s="2" customFormat="1" ht="31.5" customHeight="1" spans="1:10">
      <c r="A4" s="8" t="s">
        <v>603</v>
      </c>
      <c r="B4" s="8" t="s">
        <v>7</v>
      </c>
      <c r="C4" s="9" t="s">
        <v>604</v>
      </c>
      <c r="D4" s="9" t="s">
        <v>605</v>
      </c>
      <c r="E4" s="9" t="s">
        <v>606</v>
      </c>
      <c r="F4" s="9" t="s">
        <v>607</v>
      </c>
      <c r="G4" s="9" t="s">
        <v>608</v>
      </c>
      <c r="H4" s="9" t="s">
        <v>609</v>
      </c>
      <c r="I4" s="9" t="s">
        <v>610</v>
      </c>
      <c r="J4" s="24" t="s">
        <v>611</v>
      </c>
    </row>
    <row r="5" s="2" customFormat="1" ht="27.75" customHeight="1" spans="1:10">
      <c r="A5" s="8"/>
      <c r="B5" s="8"/>
      <c r="C5" s="9"/>
      <c r="D5" s="9"/>
      <c r="E5" s="10"/>
      <c r="F5" s="11"/>
      <c r="G5" s="9"/>
      <c r="H5" s="9"/>
      <c r="I5" s="9"/>
      <c r="J5" s="25"/>
    </row>
    <row r="6" ht="18.45" customHeight="1" spans="1:10">
      <c r="A6" s="12" t="s">
        <v>125</v>
      </c>
      <c r="B6" s="13" t="s">
        <v>126</v>
      </c>
      <c r="C6" s="14">
        <f>SUM(表三!L7)</f>
        <v>1</v>
      </c>
      <c r="D6" s="14">
        <f t="shared" ref="D6:I6" si="0">SUM(D7:D9)</f>
        <v>0</v>
      </c>
      <c r="E6" s="14">
        <f t="shared" si="0"/>
        <v>0</v>
      </c>
      <c r="F6" s="14">
        <f t="shared" si="0"/>
        <v>1</v>
      </c>
      <c r="G6" s="14">
        <f t="shared" si="0"/>
        <v>0</v>
      </c>
      <c r="H6" s="14">
        <f t="shared" si="0"/>
        <v>0</v>
      </c>
      <c r="I6" s="14">
        <f t="shared" si="0"/>
        <v>0</v>
      </c>
      <c r="J6" s="26" t="str">
        <f>IF(表四!C6=SUM(表四!D6:I6),"","分项不能于合计数")</f>
        <v/>
      </c>
    </row>
    <row r="7" ht="18.45" customHeight="1" spans="1:10">
      <c r="A7" s="12" t="s">
        <v>127</v>
      </c>
      <c r="B7" s="15" t="s">
        <v>612</v>
      </c>
      <c r="C7" s="14">
        <f>SUM(表三!L8)</f>
        <v>1</v>
      </c>
      <c r="D7" s="16"/>
      <c r="E7" s="16"/>
      <c r="F7" s="16">
        <v>1</v>
      </c>
      <c r="G7" s="16"/>
      <c r="H7" s="16"/>
      <c r="I7" s="16"/>
      <c r="J7" s="26" t="str">
        <f>IF(表四!C7=SUM(表四!D7:I7),"","分项不能于合计数")</f>
        <v/>
      </c>
    </row>
    <row r="8" ht="18.45" customHeight="1" spans="1:10">
      <c r="A8" s="12" t="s">
        <v>139</v>
      </c>
      <c r="B8" s="15" t="s">
        <v>613</v>
      </c>
      <c r="C8" s="14">
        <f>SUM(表三!L14)</f>
        <v>0</v>
      </c>
      <c r="D8" s="16"/>
      <c r="E8" s="16"/>
      <c r="F8" s="16"/>
      <c r="G8" s="16"/>
      <c r="H8" s="16"/>
      <c r="I8" s="16"/>
      <c r="J8" s="26" t="str">
        <f>IF(表四!C8=SUM(表四!D8:I8),"","分项不能于合计数")</f>
        <v/>
      </c>
    </row>
    <row r="9" ht="18.45" customHeight="1" spans="1:10">
      <c r="A9" s="12" t="s">
        <v>151</v>
      </c>
      <c r="B9" s="15" t="s">
        <v>614</v>
      </c>
      <c r="C9" s="14">
        <f>SUM(表三!L20)</f>
        <v>0</v>
      </c>
      <c r="D9" s="16"/>
      <c r="E9" s="16"/>
      <c r="F9" s="16"/>
      <c r="G9" s="16"/>
      <c r="H9" s="16"/>
      <c r="I9" s="16"/>
      <c r="J9" s="26" t="str">
        <f>IF(表四!C9=SUM(表四!D9:I9),"","分项不能于合计数")</f>
        <v/>
      </c>
    </row>
    <row r="10" ht="18.45" customHeight="1" spans="1:10">
      <c r="A10" s="12" t="s">
        <v>157</v>
      </c>
      <c r="B10" s="13" t="s">
        <v>158</v>
      </c>
      <c r="C10" s="14">
        <f>SUM(表三!L23)</f>
        <v>2233</v>
      </c>
      <c r="D10" s="14">
        <f t="shared" ref="D10:I10" si="1">SUM(D11:D13)</f>
        <v>0</v>
      </c>
      <c r="E10" s="14">
        <f t="shared" si="1"/>
        <v>1107</v>
      </c>
      <c r="F10" s="14">
        <f t="shared" si="1"/>
        <v>1126</v>
      </c>
      <c r="G10" s="14">
        <f t="shared" si="1"/>
        <v>0</v>
      </c>
      <c r="H10" s="14">
        <f t="shared" si="1"/>
        <v>0</v>
      </c>
      <c r="I10" s="14">
        <f t="shared" si="1"/>
        <v>0</v>
      </c>
      <c r="J10" s="26" t="str">
        <f>IF(表四!C10=SUM(表四!D10:I10),"","分项不能于合计数")</f>
        <v/>
      </c>
    </row>
    <row r="11" ht="18.45" customHeight="1" spans="1:10">
      <c r="A11" s="12" t="s">
        <v>159</v>
      </c>
      <c r="B11" s="15" t="s">
        <v>160</v>
      </c>
      <c r="C11" s="14">
        <f>SUM(表三!L24)</f>
        <v>2233</v>
      </c>
      <c r="D11" s="16"/>
      <c r="E11" s="16">
        <v>1107</v>
      </c>
      <c r="F11" s="16">
        <v>1126</v>
      </c>
      <c r="G11" s="16"/>
      <c r="H11" s="16"/>
      <c r="I11" s="16"/>
      <c r="J11" s="26" t="str">
        <f>IF(表四!C11=SUM(表四!D11:I11),"","分项不能于合计数")</f>
        <v/>
      </c>
    </row>
    <row r="12" ht="18.45" customHeight="1" spans="1:10">
      <c r="A12" s="12" t="s">
        <v>167</v>
      </c>
      <c r="B12" s="15" t="s">
        <v>168</v>
      </c>
      <c r="C12" s="14">
        <f>SUM(表三!L28)</f>
        <v>0</v>
      </c>
      <c r="D12" s="16"/>
      <c r="E12" s="16"/>
      <c r="F12" s="16"/>
      <c r="G12" s="16"/>
      <c r="H12" s="16"/>
      <c r="I12" s="16"/>
      <c r="J12" s="26" t="str">
        <f>IF(表四!C12=SUM(表四!D12:I12),"","分项不能于合计数")</f>
        <v/>
      </c>
    </row>
    <row r="13" ht="18.45" customHeight="1" spans="1:10">
      <c r="A13" s="12" t="s">
        <v>173</v>
      </c>
      <c r="B13" s="15" t="s">
        <v>174</v>
      </c>
      <c r="C13" s="14">
        <f>SUM(表三!L32)</f>
        <v>0</v>
      </c>
      <c r="D13" s="16"/>
      <c r="E13" s="16"/>
      <c r="F13" s="16"/>
      <c r="G13" s="16"/>
      <c r="H13" s="16"/>
      <c r="I13" s="16"/>
      <c r="J13" s="26" t="str">
        <f>IF(表四!C13=SUM(表四!D13:I13),"","分项不能于合计数")</f>
        <v/>
      </c>
    </row>
    <row r="14" ht="18.45" customHeight="1" spans="1:10">
      <c r="A14" s="12" t="s">
        <v>178</v>
      </c>
      <c r="B14" s="13" t="s">
        <v>179</v>
      </c>
      <c r="C14" s="14">
        <f>SUM(表三!L35)</f>
        <v>0</v>
      </c>
      <c r="D14" s="14">
        <f t="shared" ref="D14:I14" si="2">SUM(D15:D16)</f>
        <v>0</v>
      </c>
      <c r="E14" s="14">
        <f t="shared" si="2"/>
        <v>0</v>
      </c>
      <c r="F14" s="14">
        <f t="shared" si="2"/>
        <v>0</v>
      </c>
      <c r="G14" s="14">
        <f t="shared" si="2"/>
        <v>0</v>
      </c>
      <c r="H14" s="14">
        <f t="shared" si="2"/>
        <v>0</v>
      </c>
      <c r="I14" s="14">
        <f t="shared" si="2"/>
        <v>0</v>
      </c>
      <c r="J14" s="26" t="str">
        <f>IF(表四!C14=SUM(表四!D14:I14),"","分项不能于合计数")</f>
        <v/>
      </c>
    </row>
    <row r="15" ht="18.45" customHeight="1" spans="1:10">
      <c r="A15" s="12" t="s">
        <v>180</v>
      </c>
      <c r="B15" s="13" t="s">
        <v>181</v>
      </c>
      <c r="C15" s="14">
        <f>SUM(表三!L36)</f>
        <v>0</v>
      </c>
      <c r="D15" s="16"/>
      <c r="E15" s="16"/>
      <c r="F15" s="16"/>
      <c r="G15" s="16"/>
      <c r="H15" s="16"/>
      <c r="I15" s="16"/>
      <c r="J15" s="26" t="str">
        <f>IF(表四!C15=SUM(表四!D15:I15),"","分项不能于合计数")</f>
        <v/>
      </c>
    </row>
    <row r="16" ht="18.45" customHeight="1" spans="1:10">
      <c r="A16" s="12" t="s">
        <v>190</v>
      </c>
      <c r="B16" s="13" t="s">
        <v>191</v>
      </c>
      <c r="C16" s="14">
        <f>SUM(表三!L41)</f>
        <v>0</v>
      </c>
      <c r="D16" s="16"/>
      <c r="E16" s="16"/>
      <c r="F16" s="16"/>
      <c r="G16" s="16"/>
      <c r="H16" s="16"/>
      <c r="I16" s="16"/>
      <c r="J16" s="26" t="str">
        <f>IF(表四!C16=SUM(表四!D16:I16),"","分项不能于合计数")</f>
        <v/>
      </c>
    </row>
    <row r="17" ht="18.45" customHeight="1" spans="1:10">
      <c r="A17" s="12" t="s">
        <v>200</v>
      </c>
      <c r="B17" s="13" t="s">
        <v>201</v>
      </c>
      <c r="C17" s="14">
        <f>SUM(表三!L46)</f>
        <v>88228</v>
      </c>
      <c r="D17" s="14">
        <f t="shared" ref="D17:I17" si="3">SUM(D18:D27)</f>
        <v>84975</v>
      </c>
      <c r="E17" s="14">
        <f t="shared" si="3"/>
        <v>0</v>
      </c>
      <c r="F17" s="14">
        <f t="shared" si="3"/>
        <v>3253</v>
      </c>
      <c r="G17" s="14">
        <f t="shared" si="3"/>
        <v>0</v>
      </c>
      <c r="H17" s="14">
        <f t="shared" si="3"/>
        <v>0</v>
      </c>
      <c r="I17" s="14">
        <f t="shared" si="3"/>
        <v>0</v>
      </c>
      <c r="J17" s="26" t="str">
        <f>IF(表四!C17=SUM(表四!D17:I17),"","分项不能于合计数")</f>
        <v/>
      </c>
    </row>
    <row r="18" ht="18.45" customHeight="1" spans="1:10">
      <c r="A18" s="12" t="s">
        <v>202</v>
      </c>
      <c r="B18" s="13" t="s">
        <v>203</v>
      </c>
      <c r="C18" s="14">
        <f>SUM(表三!L47)</f>
        <v>78446</v>
      </c>
      <c r="D18" s="16">
        <v>75195</v>
      </c>
      <c r="E18" s="16"/>
      <c r="F18" s="16">
        <v>3251</v>
      </c>
      <c r="G18" s="16"/>
      <c r="H18" s="16"/>
      <c r="I18" s="16"/>
      <c r="J18" s="26" t="str">
        <f>IF(表四!C18=SUM(表四!D18:I18),"","分项不能于合计数")</f>
        <v/>
      </c>
    </row>
    <row r="19" ht="18.45" customHeight="1" spans="1:10">
      <c r="A19" s="12" t="s">
        <v>234</v>
      </c>
      <c r="B19" s="13" t="s">
        <v>235</v>
      </c>
      <c r="C19" s="14">
        <f>SUM(表三!L63)</f>
        <v>0</v>
      </c>
      <c r="D19" s="16"/>
      <c r="E19" s="16"/>
      <c r="F19" s="16"/>
      <c r="G19" s="16"/>
      <c r="H19" s="16"/>
      <c r="I19" s="16"/>
      <c r="J19" s="26" t="str">
        <f>IF(表四!C19=SUM(表四!D19:I19),"","分项不能于合计数")</f>
        <v/>
      </c>
    </row>
    <row r="20" ht="18.45" customHeight="1" spans="1:10">
      <c r="A20" s="12" t="s">
        <v>240</v>
      </c>
      <c r="B20" s="13" t="s">
        <v>241</v>
      </c>
      <c r="C20" s="14">
        <f>SUM(表三!L67)</f>
        <v>2</v>
      </c>
      <c r="D20" s="16"/>
      <c r="E20" s="16"/>
      <c r="F20" s="16">
        <v>2</v>
      </c>
      <c r="G20" s="16"/>
      <c r="H20" s="16"/>
      <c r="I20" s="16"/>
      <c r="J20" s="26" t="str">
        <f>IF(表四!C20=SUM(表四!D20:I20),"","分项不能于合计数")</f>
        <v/>
      </c>
    </row>
    <row r="21" ht="18.45" customHeight="1" spans="1:10">
      <c r="A21" s="12" t="s">
        <v>242</v>
      </c>
      <c r="B21" s="13" t="s">
        <v>243</v>
      </c>
      <c r="C21" s="14">
        <f>SUM(表三!L68)</f>
        <v>0</v>
      </c>
      <c r="D21" s="16"/>
      <c r="E21" s="16"/>
      <c r="F21" s="16"/>
      <c r="G21" s="16"/>
      <c r="H21" s="16"/>
      <c r="I21" s="16"/>
      <c r="J21" s="26" t="str">
        <f>IF(表四!C21=SUM(表四!D21:I21),"","分项不能于合计数")</f>
        <v/>
      </c>
    </row>
    <row r="22" ht="18.45" customHeight="1" spans="1:10">
      <c r="A22" s="12" t="s">
        <v>254</v>
      </c>
      <c r="B22" s="13" t="s">
        <v>615</v>
      </c>
      <c r="C22" s="14">
        <f>SUM(表三!L74)</f>
        <v>980</v>
      </c>
      <c r="D22" s="16">
        <v>980</v>
      </c>
      <c r="E22" s="16"/>
      <c r="F22" s="16"/>
      <c r="G22" s="16"/>
      <c r="H22" s="16"/>
      <c r="I22" s="16"/>
      <c r="J22" s="26" t="str">
        <f>IF(表四!C22=SUM(表四!D22:I22),"","分项不能于合计数")</f>
        <v/>
      </c>
    </row>
    <row r="23" ht="18.45" customHeight="1" spans="1:10">
      <c r="A23" s="12" t="s">
        <v>262</v>
      </c>
      <c r="B23" s="13" t="s">
        <v>263</v>
      </c>
      <c r="C23" s="14">
        <f>SUM(表三!L78)</f>
        <v>0</v>
      </c>
      <c r="D23" s="16"/>
      <c r="E23" s="16"/>
      <c r="F23" s="16"/>
      <c r="G23" s="16"/>
      <c r="H23" s="16"/>
      <c r="I23" s="16"/>
      <c r="J23" s="26" t="str">
        <f>IF(表四!C23=SUM(表四!D23:I23),"","分项不能于合计数")</f>
        <v/>
      </c>
    </row>
    <row r="24" ht="18.45" customHeight="1" spans="1:10">
      <c r="A24" s="12" t="s">
        <v>268</v>
      </c>
      <c r="B24" s="13" t="s">
        <v>269</v>
      </c>
      <c r="C24" s="14">
        <f>SUM(表三!L82)</f>
        <v>0</v>
      </c>
      <c r="D24" s="16"/>
      <c r="E24" s="16"/>
      <c r="F24" s="16"/>
      <c r="G24" s="16"/>
      <c r="H24" s="16"/>
      <c r="I24" s="16"/>
      <c r="J24" s="26" t="str">
        <f>IF(表四!C24=SUM(表四!D24:I24),"","分项不能于合计数")</f>
        <v/>
      </c>
    </row>
    <row r="25" ht="18.45" customHeight="1" spans="1:10">
      <c r="A25" s="12" t="s">
        <v>274</v>
      </c>
      <c r="B25" s="13" t="s">
        <v>275</v>
      </c>
      <c r="C25" s="14">
        <f>SUM(表三!L86)</f>
        <v>8800</v>
      </c>
      <c r="D25" s="16">
        <v>8800</v>
      </c>
      <c r="E25" s="16"/>
      <c r="F25" s="16"/>
      <c r="G25" s="16"/>
      <c r="H25" s="16"/>
      <c r="I25" s="16"/>
      <c r="J25" s="26" t="str">
        <f>IF(表四!C25=SUM(表四!D25:I25),"","分项不能于合计数")</f>
        <v/>
      </c>
    </row>
    <row r="26" ht="18.45" customHeight="1" spans="1:10">
      <c r="A26" s="12" t="s">
        <v>282</v>
      </c>
      <c r="B26" s="13" t="s">
        <v>283</v>
      </c>
      <c r="C26" s="14">
        <f>SUM(表三!L92)</f>
        <v>0</v>
      </c>
      <c r="D26" s="16"/>
      <c r="E26" s="16"/>
      <c r="F26" s="16"/>
      <c r="G26" s="16"/>
      <c r="H26" s="16"/>
      <c r="I26" s="16"/>
      <c r="J26" s="26" t="str">
        <f>IF(表四!C26=SUM(表四!D26:I26),"","分项不能于合计数")</f>
        <v/>
      </c>
    </row>
    <row r="27" ht="18.45" customHeight="1" spans="1:10">
      <c r="A27" s="12" t="s">
        <v>287</v>
      </c>
      <c r="B27" s="13" t="s">
        <v>288</v>
      </c>
      <c r="C27" s="14">
        <f>SUM(表三!L95)</f>
        <v>0</v>
      </c>
      <c r="D27" s="16"/>
      <c r="E27" s="16"/>
      <c r="F27" s="16"/>
      <c r="G27" s="16"/>
      <c r="H27" s="16"/>
      <c r="I27" s="16"/>
      <c r="J27" s="26" t="str">
        <f>IF(表四!C27=SUM(表四!D27:I27),"","分项不能于合计数")</f>
        <v/>
      </c>
    </row>
    <row r="28" ht="18.45" customHeight="1" spans="1:10">
      <c r="A28" s="12" t="s">
        <v>298</v>
      </c>
      <c r="B28" s="13" t="s">
        <v>299</v>
      </c>
      <c r="C28" s="14">
        <f>SUM(表三!L104)</f>
        <v>58</v>
      </c>
      <c r="D28" s="14">
        <f t="shared" ref="D28:I28" si="4">SUM(D29:D33)</f>
        <v>0</v>
      </c>
      <c r="E28" s="14">
        <f t="shared" si="4"/>
        <v>44</v>
      </c>
      <c r="F28" s="14">
        <f t="shared" si="4"/>
        <v>14</v>
      </c>
      <c r="G28" s="14">
        <f t="shared" si="4"/>
        <v>0</v>
      </c>
      <c r="H28" s="14">
        <f t="shared" si="4"/>
        <v>0</v>
      </c>
      <c r="I28" s="14">
        <f t="shared" si="4"/>
        <v>0</v>
      </c>
      <c r="J28" s="26" t="str">
        <f>IF(表四!C28=SUM(表四!D28:I28),"","分项不能于合计数")</f>
        <v/>
      </c>
    </row>
    <row r="29" ht="18.45" customHeight="1" spans="1:10">
      <c r="A29" s="12" t="s">
        <v>300</v>
      </c>
      <c r="B29" s="13" t="s">
        <v>301</v>
      </c>
      <c r="C29" s="14">
        <f>SUM(表三!L105)</f>
        <v>58</v>
      </c>
      <c r="D29" s="16"/>
      <c r="E29" s="16">
        <v>44</v>
      </c>
      <c r="F29" s="16">
        <v>14</v>
      </c>
      <c r="G29" s="16"/>
      <c r="H29" s="16"/>
      <c r="I29" s="16"/>
      <c r="J29" s="26" t="str">
        <f>IF(表四!C29=SUM(表四!D29:I29),"","分项不能于合计数")</f>
        <v/>
      </c>
    </row>
    <row r="30" ht="18.45" customHeight="1" spans="1:10">
      <c r="A30" s="12" t="s">
        <v>309</v>
      </c>
      <c r="B30" s="17" t="s">
        <v>310</v>
      </c>
      <c r="C30" s="14">
        <f>SUM(表三!L110)</f>
        <v>0</v>
      </c>
      <c r="D30" s="16"/>
      <c r="E30" s="16"/>
      <c r="F30" s="16"/>
      <c r="G30" s="16"/>
      <c r="H30" s="16"/>
      <c r="I30" s="16"/>
      <c r="J30" s="26" t="str">
        <f>IF(表四!C30=SUM(表四!D30:I30),"","分项不能于合计数")</f>
        <v/>
      </c>
    </row>
    <row r="31" ht="18.45" customHeight="1" spans="1:10">
      <c r="A31" s="12" t="s">
        <v>317</v>
      </c>
      <c r="B31" s="17" t="s">
        <v>318</v>
      </c>
      <c r="C31" s="14">
        <f>SUM(表三!L115)</f>
        <v>0</v>
      </c>
      <c r="D31" s="16"/>
      <c r="E31" s="16"/>
      <c r="F31" s="16"/>
      <c r="G31" s="16"/>
      <c r="H31" s="16"/>
      <c r="I31" s="16"/>
      <c r="J31" s="26" t="str">
        <f>IF(表四!C31=SUM(表四!D31:I31),"","分项不能于合计数")</f>
        <v/>
      </c>
    </row>
    <row r="32" ht="18.45" customHeight="1" spans="1:10">
      <c r="A32" s="18" t="s">
        <v>616</v>
      </c>
      <c r="B32" s="19" t="s">
        <v>617</v>
      </c>
      <c r="C32" s="20"/>
      <c r="D32" s="20"/>
      <c r="E32" s="20"/>
      <c r="F32" s="20"/>
      <c r="G32" s="20"/>
      <c r="H32" s="20"/>
      <c r="I32" s="20"/>
      <c r="J32" s="26" t="str">
        <f>IF(表四!C32=SUM(表四!D32:I32),"","分项不能于合计数")</f>
        <v/>
      </c>
    </row>
    <row r="33" ht="18.45" customHeight="1" spans="1:10">
      <c r="A33" s="18" t="s">
        <v>618</v>
      </c>
      <c r="B33" s="19" t="s">
        <v>619</v>
      </c>
      <c r="C33" s="20"/>
      <c r="D33" s="20"/>
      <c r="E33" s="20"/>
      <c r="F33" s="20"/>
      <c r="G33" s="20"/>
      <c r="H33" s="20"/>
      <c r="I33" s="20"/>
      <c r="J33" s="26" t="str">
        <f>IF(表四!C33=SUM(表四!D33:I33),"","分项不能于合计数")</f>
        <v/>
      </c>
    </row>
    <row r="34" ht="18.45" customHeight="1" spans="1:10">
      <c r="A34" s="12" t="s">
        <v>327</v>
      </c>
      <c r="B34" s="15" t="s">
        <v>328</v>
      </c>
      <c r="C34" s="14">
        <f>SUM(表三!L120)</f>
        <v>0</v>
      </c>
      <c r="D34" s="14">
        <f t="shared" ref="D34:I34" si="5">SUM(D35:D42)</f>
        <v>0</v>
      </c>
      <c r="E34" s="14">
        <f t="shared" si="5"/>
        <v>0</v>
      </c>
      <c r="F34" s="14">
        <f t="shared" si="5"/>
        <v>0</v>
      </c>
      <c r="G34" s="14">
        <f t="shared" si="5"/>
        <v>0</v>
      </c>
      <c r="H34" s="14">
        <f t="shared" si="5"/>
        <v>0</v>
      </c>
      <c r="I34" s="14">
        <f t="shared" si="5"/>
        <v>0</v>
      </c>
      <c r="J34" s="26" t="str">
        <f>IF(表四!C34=SUM(表四!D34:I34),"","分项不能于合计数")</f>
        <v/>
      </c>
    </row>
    <row r="35" ht="18.45" customHeight="1" spans="1:10">
      <c r="A35" s="12" t="s">
        <v>329</v>
      </c>
      <c r="B35" s="17" t="s">
        <v>330</v>
      </c>
      <c r="C35" s="14">
        <f>SUM(表三!L121)</f>
        <v>0</v>
      </c>
      <c r="D35" s="16"/>
      <c r="E35" s="16"/>
      <c r="F35" s="16"/>
      <c r="G35" s="16"/>
      <c r="H35" s="16"/>
      <c r="I35" s="16"/>
      <c r="J35" s="26" t="str">
        <f>IF(表四!C35=SUM(表四!D35:I35),"","分项不能于合计数")</f>
        <v/>
      </c>
    </row>
    <row r="36" ht="18.45" customHeight="1" spans="1:10">
      <c r="A36" s="12" t="s">
        <v>339</v>
      </c>
      <c r="B36" s="17" t="s">
        <v>340</v>
      </c>
      <c r="C36" s="14">
        <f>SUM(表三!L126)</f>
        <v>0</v>
      </c>
      <c r="D36" s="16"/>
      <c r="E36" s="16"/>
      <c r="F36" s="16"/>
      <c r="G36" s="16"/>
      <c r="H36" s="16"/>
      <c r="I36" s="16"/>
      <c r="J36" s="26" t="str">
        <f>IF(表四!C36=SUM(表四!D36:I36),"","分项不能于合计数")</f>
        <v/>
      </c>
    </row>
    <row r="37" ht="18.45" customHeight="1" spans="1:10">
      <c r="A37" s="12" t="s">
        <v>348</v>
      </c>
      <c r="B37" s="17" t="s">
        <v>349</v>
      </c>
      <c r="C37" s="14">
        <f>SUM(表三!L131)</f>
        <v>0</v>
      </c>
      <c r="D37" s="16"/>
      <c r="E37" s="16"/>
      <c r="F37" s="16"/>
      <c r="G37" s="16"/>
      <c r="H37" s="16"/>
      <c r="I37" s="16"/>
      <c r="J37" s="26" t="str">
        <f>IF(表四!C37=SUM(表四!D37:I37),"","分项不能于合计数")</f>
        <v/>
      </c>
    </row>
    <row r="38" ht="18.45" customHeight="1" spans="1:10">
      <c r="A38" s="12" t="s">
        <v>366</v>
      </c>
      <c r="B38" s="17" t="s">
        <v>367</v>
      </c>
      <c r="C38" s="14">
        <f>SUM(表三!L140)</f>
        <v>0</v>
      </c>
      <c r="D38" s="16"/>
      <c r="E38" s="16"/>
      <c r="F38" s="16"/>
      <c r="G38" s="16"/>
      <c r="H38" s="16"/>
      <c r="I38" s="16"/>
      <c r="J38" s="26" t="str">
        <f>IF(表四!C38=SUM(表四!D38:I38),"","分项不能于合计数")</f>
        <v/>
      </c>
    </row>
    <row r="39" ht="18.45" customHeight="1" spans="1:10">
      <c r="A39" s="12" t="s">
        <v>380</v>
      </c>
      <c r="B39" s="17" t="s">
        <v>381</v>
      </c>
      <c r="C39" s="14">
        <f>SUM(表三!L147)</f>
        <v>0</v>
      </c>
      <c r="D39" s="16"/>
      <c r="E39" s="16"/>
      <c r="F39" s="16"/>
      <c r="G39" s="16"/>
      <c r="H39" s="16"/>
      <c r="I39" s="16"/>
      <c r="J39" s="26" t="str">
        <f>IF(表四!C39=SUM(表四!D39:I39),"","分项不能于合计数")</f>
        <v/>
      </c>
    </row>
    <row r="40" ht="18.45" customHeight="1" spans="1:10">
      <c r="A40" s="12" t="s">
        <v>400</v>
      </c>
      <c r="B40" s="17" t="s">
        <v>401</v>
      </c>
      <c r="C40" s="14">
        <f>SUM(表三!L157)</f>
        <v>0</v>
      </c>
      <c r="D40" s="16"/>
      <c r="E40" s="16"/>
      <c r="F40" s="16"/>
      <c r="G40" s="16"/>
      <c r="H40" s="16"/>
      <c r="I40" s="16"/>
      <c r="J40" s="26" t="str">
        <f>IF(表四!C40=SUM(表四!D40:I40),"","分项不能于合计数")</f>
        <v/>
      </c>
    </row>
    <row r="41" ht="18.45" customHeight="1" spans="1:10">
      <c r="A41" s="12" t="s">
        <v>405</v>
      </c>
      <c r="B41" s="17" t="s">
        <v>406</v>
      </c>
      <c r="C41" s="14">
        <f>SUM(表三!L160)</f>
        <v>0</v>
      </c>
      <c r="D41" s="16"/>
      <c r="E41" s="16"/>
      <c r="F41" s="16"/>
      <c r="G41" s="16"/>
      <c r="H41" s="16"/>
      <c r="I41" s="16"/>
      <c r="J41" s="26" t="str">
        <f>IF(表四!C41=SUM(表四!D41:I41),"","分项不能于合计数")</f>
        <v/>
      </c>
    </row>
    <row r="42" ht="18.45" customHeight="1" spans="1:10">
      <c r="A42" s="12" t="s">
        <v>410</v>
      </c>
      <c r="B42" s="17" t="s">
        <v>411</v>
      </c>
      <c r="C42" s="14">
        <f>SUM(表三!L163)</f>
        <v>0</v>
      </c>
      <c r="D42" s="16"/>
      <c r="E42" s="16"/>
      <c r="F42" s="16"/>
      <c r="G42" s="16"/>
      <c r="H42" s="16"/>
      <c r="I42" s="16"/>
      <c r="J42" s="26" t="str">
        <f>IF(表四!C42=SUM(表四!D42:I42),"","分项不能于合计数")</f>
        <v/>
      </c>
    </row>
    <row r="43" ht="18.45" customHeight="1" spans="1:10">
      <c r="A43" s="12" t="s">
        <v>412</v>
      </c>
      <c r="B43" s="15" t="s">
        <v>413</v>
      </c>
      <c r="C43" s="14">
        <f>SUM(表三!L164)</f>
        <v>0</v>
      </c>
      <c r="D43" s="14">
        <f t="shared" ref="D43:I43" si="6">SUM(D44)</f>
        <v>0</v>
      </c>
      <c r="E43" s="14">
        <f t="shared" si="6"/>
        <v>0</v>
      </c>
      <c r="F43" s="14">
        <f t="shared" si="6"/>
        <v>0</v>
      </c>
      <c r="G43" s="14">
        <f t="shared" si="6"/>
        <v>0</v>
      </c>
      <c r="H43" s="14">
        <f t="shared" si="6"/>
        <v>0</v>
      </c>
      <c r="I43" s="14">
        <f t="shared" si="6"/>
        <v>0</v>
      </c>
      <c r="J43" s="26" t="str">
        <f>IF(表四!C43=SUM(表四!D43:I43),"","分项不能于合计数")</f>
        <v/>
      </c>
    </row>
    <row r="44" ht="18.45" customHeight="1" spans="1:10">
      <c r="A44" s="12" t="s">
        <v>414</v>
      </c>
      <c r="B44" s="17" t="s">
        <v>415</v>
      </c>
      <c r="C44" s="14">
        <f>SUM(表三!L165)</f>
        <v>0</v>
      </c>
      <c r="D44" s="16"/>
      <c r="E44" s="16"/>
      <c r="F44" s="16"/>
      <c r="G44" s="16"/>
      <c r="H44" s="16"/>
      <c r="I44" s="16"/>
      <c r="J44" s="26" t="str">
        <f>IF(表四!C44=SUM(表四!D44:I44),"","分项不能于合计数")</f>
        <v/>
      </c>
    </row>
    <row r="45" ht="18.45" customHeight="1" spans="1:10">
      <c r="A45" s="12" t="s">
        <v>420</v>
      </c>
      <c r="B45" s="15" t="s">
        <v>421</v>
      </c>
      <c r="C45" s="14">
        <f>SUM(表三!L168)</f>
        <v>40287</v>
      </c>
      <c r="D45" s="14">
        <f t="shared" ref="D45:I45" si="7">SUM(D46:D48)</f>
        <v>0</v>
      </c>
      <c r="E45" s="14">
        <f t="shared" si="7"/>
        <v>356</v>
      </c>
      <c r="F45" s="14">
        <f t="shared" si="7"/>
        <v>39931</v>
      </c>
      <c r="G45" s="14">
        <f t="shared" si="7"/>
        <v>0</v>
      </c>
      <c r="H45" s="14">
        <f t="shared" si="7"/>
        <v>0</v>
      </c>
      <c r="I45" s="14">
        <f t="shared" si="7"/>
        <v>0</v>
      </c>
      <c r="J45" s="26" t="str">
        <f>IF(表四!C45=SUM(表四!D45:I45),"","分项不能于合计数")</f>
        <v/>
      </c>
    </row>
    <row r="46" ht="18.45" customHeight="1" spans="1:10">
      <c r="A46" s="12" t="s">
        <v>422</v>
      </c>
      <c r="B46" s="17" t="s">
        <v>423</v>
      </c>
      <c r="C46" s="14">
        <f>SUM(表三!L169)</f>
        <v>36787</v>
      </c>
      <c r="D46" s="16"/>
      <c r="E46" s="16"/>
      <c r="F46" s="16">
        <v>36787</v>
      </c>
      <c r="G46" s="16"/>
      <c r="H46" s="16"/>
      <c r="I46" s="16"/>
      <c r="J46" s="26" t="str">
        <f>IF(表四!C46=SUM(表四!D46:I46),"","分项不能于合计数")</f>
        <v/>
      </c>
    </row>
    <row r="47" ht="18.45" customHeight="1" spans="1:10">
      <c r="A47" s="12" t="s">
        <v>430</v>
      </c>
      <c r="B47" s="17" t="s">
        <v>431</v>
      </c>
      <c r="C47" s="14">
        <f>SUM(表三!L173)</f>
        <v>0</v>
      </c>
      <c r="D47" s="16"/>
      <c r="E47" s="16"/>
      <c r="F47" s="16"/>
      <c r="G47" s="16"/>
      <c r="H47" s="16"/>
      <c r="I47" s="16"/>
      <c r="J47" s="26" t="str">
        <f>IF(表四!C47=SUM(表四!D47:I47),"","分项不能于合计数")</f>
        <v/>
      </c>
    </row>
    <row r="48" ht="18.45" customHeight="1" spans="1:10">
      <c r="A48" s="12" t="s">
        <v>450</v>
      </c>
      <c r="B48" s="17" t="s">
        <v>451</v>
      </c>
      <c r="C48" s="14">
        <f>SUM(表三!L183)</f>
        <v>3500</v>
      </c>
      <c r="D48" s="16"/>
      <c r="E48" s="16">
        <v>356</v>
      </c>
      <c r="F48" s="16">
        <v>3144</v>
      </c>
      <c r="G48" s="16"/>
      <c r="H48" s="16"/>
      <c r="I48" s="16"/>
      <c r="J48" s="26" t="str">
        <f>IF(表四!C48=SUM(表四!D48:I48),"","分项不能于合计数")</f>
        <v/>
      </c>
    </row>
    <row r="49" ht="18.45" customHeight="1" spans="1:10">
      <c r="A49" s="12" t="s">
        <v>472</v>
      </c>
      <c r="B49" s="15" t="s">
        <v>473</v>
      </c>
      <c r="C49" s="14">
        <f>SUM(表三!L194)</f>
        <v>24566</v>
      </c>
      <c r="D49" s="20">
        <v>24566</v>
      </c>
      <c r="E49" s="20"/>
      <c r="F49" s="20"/>
      <c r="G49" s="20"/>
      <c r="H49" s="20"/>
      <c r="I49" s="20"/>
      <c r="J49" s="26" t="str">
        <f>IF(表四!C49=SUM(表四!D49:I49),"","分项不能于合计数")</f>
        <v/>
      </c>
    </row>
    <row r="50" ht="18.45" customHeight="1" spans="1:10">
      <c r="A50" s="12" t="s">
        <v>504</v>
      </c>
      <c r="B50" s="15" t="s">
        <v>505</v>
      </c>
      <c r="C50" s="14">
        <f>SUM(表三!L210)</f>
        <v>4</v>
      </c>
      <c r="D50" s="20">
        <v>4</v>
      </c>
      <c r="E50" s="20"/>
      <c r="F50" s="20"/>
      <c r="G50" s="20"/>
      <c r="H50" s="20"/>
      <c r="I50" s="20"/>
      <c r="J50" s="26" t="str">
        <f>IF(表四!C50=SUM(表四!D50:I50),"","分项不能于合计数")</f>
        <v/>
      </c>
    </row>
    <row r="51" ht="18.45" customHeight="1" spans="1:10">
      <c r="A51" s="12" t="s">
        <v>536</v>
      </c>
      <c r="B51" s="12" t="s">
        <v>537</v>
      </c>
      <c r="C51" s="14">
        <f>SUM(表三!L226)</f>
        <v>0</v>
      </c>
      <c r="D51" s="20"/>
      <c r="E51" s="20"/>
      <c r="F51" s="20"/>
      <c r="G51" s="20"/>
      <c r="H51" s="20"/>
      <c r="I51" s="20"/>
      <c r="J51" s="26" t="str">
        <f>IF(表四!C51=SUM(表四!D51:I51),"","分项不能于合计数")</f>
        <v/>
      </c>
    </row>
    <row r="52" ht="20.1" customHeight="1" spans="1:9">
      <c r="A52" s="12"/>
      <c r="B52" s="12"/>
      <c r="C52" s="16"/>
      <c r="D52" s="16"/>
      <c r="E52" s="16"/>
      <c r="F52" s="16"/>
      <c r="G52" s="16"/>
      <c r="H52" s="16"/>
      <c r="I52" s="16"/>
    </row>
    <row r="53" ht="20.1" customHeight="1" spans="1:9">
      <c r="A53" s="12"/>
      <c r="B53" s="12"/>
      <c r="C53" s="16"/>
      <c r="D53" s="16"/>
      <c r="E53" s="16"/>
      <c r="F53" s="16"/>
      <c r="G53" s="16"/>
      <c r="H53" s="16"/>
      <c r="I53" s="16"/>
    </row>
    <row r="54" ht="20.1" customHeight="1" spans="1:10">
      <c r="A54" s="12"/>
      <c r="B54" s="21" t="s">
        <v>595</v>
      </c>
      <c r="C54" s="14">
        <f>SUM(表三!L249)</f>
        <v>155377</v>
      </c>
      <c r="D54" s="14">
        <f t="shared" ref="D54:I54" si="8">SUM(D6,D10,D14,D17,D28,D34,D43,D45,D49,D50,D51)</f>
        <v>109545</v>
      </c>
      <c r="E54" s="14">
        <f t="shared" si="8"/>
        <v>1507</v>
      </c>
      <c r="F54" s="14">
        <f t="shared" si="8"/>
        <v>44325</v>
      </c>
      <c r="G54" s="14">
        <f t="shared" si="8"/>
        <v>0</v>
      </c>
      <c r="H54" s="14">
        <f t="shared" si="8"/>
        <v>0</v>
      </c>
      <c r="I54" s="14">
        <f t="shared" si="8"/>
        <v>0</v>
      </c>
      <c r="J54" s="26" t="str">
        <f>IF(表四!C54=SUM(表四!D54:I54),"","分项不能于合计数")</f>
        <v/>
      </c>
    </row>
    <row r="55" ht="20.1" customHeight="1"/>
    <row r="56" spans="5:8">
      <c r="E56" s="22" t="str">
        <f>IF(E54=表三!E251,"","表九转移支付收入不等于表十转移支付收入安排数")</f>
        <v/>
      </c>
      <c r="F56" s="22" t="str">
        <f>IF(F54=表三!E253,"","表九上年结余收入不等于表十上年结余安排数")</f>
        <v/>
      </c>
      <c r="G56" s="22" t="str">
        <f>IF(G54=表三!E254,"","表九调入资金不等于表十调入资金安排数")</f>
        <v/>
      </c>
      <c r="H56" s="22" t="str">
        <f>IF(H54=表三!E257,"","表九地方政府债务转贷收入不等于表十政府债务资金安排数")</f>
        <v/>
      </c>
    </row>
  </sheetData>
  <mergeCells count="11">
    <mergeCell ref="B2:I2"/>
    <mergeCell ref="A4:A5"/>
    <mergeCell ref="B4:B5"/>
    <mergeCell ref="C4:C5"/>
    <mergeCell ref="D4:D5"/>
    <mergeCell ref="E4:E5"/>
    <mergeCell ref="F4:F5"/>
    <mergeCell ref="G4:G5"/>
    <mergeCell ref="H4:H5"/>
    <mergeCell ref="I4:I5"/>
    <mergeCell ref="J4:J5"/>
  </mergeCells>
  <conditionalFormatting sqref="A1:A65536">
    <cfRule type="duplicateValues" dxfId="0" priority="6"/>
  </conditionalFormatting>
  <conditionalFormatting sqref="B1:B65536">
    <cfRule type="duplicateValues" dxfId="0" priority="2"/>
  </conditionalFormatting>
  <printOptions horizontalCentered="1"/>
  <pageMargins left="0.4701389" right="0.4701389" top="0.5902778" bottom="0.4701389" header="0.3097222" footer="0.3097222"/>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5</vt:i4>
      </vt:variant>
    </vt:vector>
  </HeadingPairs>
  <TitlesOfParts>
    <vt:vector size="5" baseType="lpstr">
      <vt:lpstr>目录</vt:lpstr>
      <vt:lpstr>表一</vt:lpstr>
      <vt:lpstr>表二</vt:lpstr>
      <vt:lpstr>表三</vt:lpstr>
      <vt:lpstr>表四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张大头</cp:lastModifiedBy>
  <cp:revision>1</cp:revision>
  <dcterms:created xsi:type="dcterms:W3CDTF">2006-02-19T21:15:00Z</dcterms:created>
  <cp:lastPrinted>2022-06-27T10:49:00Z</cp:lastPrinted>
  <dcterms:modified xsi:type="dcterms:W3CDTF">2023-07-27T08:56:55Z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54FE33754C1B4EF4A280128E7E50C424_13</vt:lpwstr>
  </property>
</Properties>
</file>