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2"/>
  </bookViews>
  <sheets>
    <sheet name="一般预算收入（全县）" sheetId="1" r:id="rId1"/>
    <sheet name="一般预算支出（全县）" sheetId="2" r:id="rId2"/>
    <sheet name="一般预算收入（本级）" sheetId="3" r:id="rId3"/>
    <sheet name="一般预算支出（本级）" sheetId="4" r:id="rId4"/>
    <sheet name="基金收入情况表" sheetId="5" r:id="rId5"/>
    <sheet name="基金支出情况表" sheetId="6" r:id="rId6"/>
  </sheets>
  <definedNames/>
  <calcPr fullCalcOnLoad="1"/>
</workbook>
</file>

<file path=xl/sharedStrings.xml><?xml version="1.0" encoding="utf-8"?>
<sst xmlns="http://schemas.openxmlformats.org/spreadsheetml/2006/main" count="177" uniqueCount="93">
  <si>
    <t>附表1     2016年民权县一般公共预算收入分项完成情况表</t>
  </si>
  <si>
    <t>单位：万元</t>
  </si>
  <si>
    <t>项          目</t>
  </si>
  <si>
    <t>预算数</t>
  </si>
  <si>
    <t>累计完成</t>
  </si>
  <si>
    <t>上年同 期完成</t>
  </si>
  <si>
    <t>为预算数%</t>
  </si>
  <si>
    <t>比上年同期±％</t>
  </si>
  <si>
    <t>一般公共预算收入</t>
  </si>
  <si>
    <t>税收收入</t>
  </si>
  <si>
    <t>国内增值税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</si>
  <si>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</si>
  <si>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</si>
  <si>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</si>
  <si>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</si>
  <si>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</si>
  <si>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</si>
  <si>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</si>
  <si>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</si>
  <si>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</si>
  <si>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</si>
  <si>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</si>
  <si>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</si>
  <si>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</si>
  <si>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0</t>
  </si>
  <si>
    <t>其他税收收入</t>
  </si>
  <si>
    <t>非税收入</t>
  </si>
  <si>
    <t>专项收入</t>
  </si>
  <si>
    <t>行政事业性收费收入</t>
  </si>
  <si>
    <t>罚没收入</t>
  </si>
  <si>
    <t>国有资本经营收入</t>
  </si>
  <si>
    <t>国有资源(资产)有偿使用</t>
  </si>
  <si>
    <t>其他收入</t>
  </si>
  <si>
    <t>政 府 性 基 金 收 入</t>
  </si>
  <si>
    <t>其中: 国有土地使用权出让金收入</t>
  </si>
  <si>
    <t>附表2     2016年民权县一般公共预算支出分项完成情况表</t>
  </si>
  <si>
    <t>上年同期完成</t>
  </si>
  <si>
    <t>一般公共预算支出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</si>
  <si>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</si>
  <si>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</si>
  <si>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</si>
  <si>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</si>
  <si>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</si>
  <si>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</si>
  <si>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</si>
  <si>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社会保障与就业</t>
  </si>
  <si>
    <t>医疗卫生与计划生育支出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</si>
  <si>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</si>
  <si>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</si>
  <si>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</si>
  <si>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</si>
  <si>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</si>
  <si>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</si>
  <si>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金融监管支出</t>
  </si>
  <si>
    <t>援助其他地区支出</t>
  </si>
  <si>
    <t>国土资源气象等事务</t>
  </si>
  <si>
    <t>住房保障支出</t>
  </si>
  <si>
    <t>粮油物资储备管理事务</t>
  </si>
  <si>
    <t>预备费</t>
  </si>
  <si>
    <t>国债还本付息支出</t>
  </si>
  <si>
    <t>其他支出</t>
  </si>
  <si>
    <t>附表3     2016年民权县本级一般公共预算收入分项完成情况表</t>
  </si>
  <si>
    <t>附表4     2016年民权县本级一般公共预算支出分项完成情况表</t>
  </si>
  <si>
    <t>上年同期  完成</t>
  </si>
  <si>
    <t>附表5      2016年民权县政府性基金收入分项完成情况表</t>
  </si>
  <si>
    <t>项  目</t>
  </si>
  <si>
    <t>上年同   期完成</t>
  </si>
  <si>
    <t>合计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</si>
  <si>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</si>
  <si>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</si>
  <si>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</si>
  <si>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</si>
  <si>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</si>
  <si>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</si>
  <si>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国用土地使用权出让金收入</t>
  </si>
  <si>
    <t>城市基础设施配套费收入</t>
  </si>
  <si>
    <t>污水处理费收入</t>
  </si>
  <si>
    <t>附表6    2016年民权县政府性基金支出分项完成情况表</t>
  </si>
  <si>
    <t>上年同  期完成</t>
  </si>
  <si>
    <t>大中型水库移民后期扶持基金支出</t>
  </si>
  <si>
    <t>政府住房基金支出</t>
  </si>
  <si>
    <t>国有土地使用权出让金支出</t>
  </si>
  <si>
    <t>城镇公用事业附加支出</t>
  </si>
  <si>
    <t>国有土地收益基金支出</t>
  </si>
  <si>
    <t>农业土地开发资金支出</t>
  </si>
  <si>
    <t>新增建设用地有偿使用费支出</t>
  </si>
  <si>
    <t>城市基础设施配套费支出</t>
  </si>
  <si>
    <t>水利（水利建设基金支出）</t>
  </si>
  <si>
    <t>污水处理费安排的支出</t>
  </si>
  <si>
    <t>制造业（散装水泥专项资金支出）</t>
  </si>
  <si>
    <t>地方旅游开发项目补助</t>
  </si>
  <si>
    <t>建筑业（新型墙体材料专项基金支出）</t>
  </si>
  <si>
    <t>其他政府性基金支出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</si>
</sst>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_ "/>
    <numFmt numFmtId="179" formatCode="0.0"/>
    <numFmt numFmtId="180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2"/>
      <name val="宋体"/>
      <family val="0"/>
    </font>
    <font>
      <sz val="16"/>
      <name val="方正小标宋_GBK"/>
      <family val="4"/>
    </font>
    <font>
      <sz val="9"/>
      <name val="黑体"/>
      <family val="3"/>
    </font>
    <font>
      <sz val="9"/>
      <name val="宋体"/>
      <family val="0"/>
    </font>
    <font>
      <b/>
      <sz val="12"/>
      <name val="黑体"/>
      <family val="3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18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5" fillId="5" borderId="0">
      <alignment vertical="center"/>
      <protection/>
    </xf>
    <xf numFmtId="43" fontId="0" fillId="0" borderId="0">
      <alignment vertical="center"/>
      <protection/>
    </xf>
    <xf numFmtId="0" fontId="17" fillId="4" borderId="0">
      <alignment vertical="center"/>
      <protection/>
    </xf>
    <xf numFmtId="0" fontId="13" fillId="0" borderId="0">
      <alignment vertical="center"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0" fillId="6" borderId="2">
      <alignment vertical="center"/>
      <protection/>
    </xf>
    <xf numFmtId="0" fontId="17" fillId="5" borderId="0">
      <alignment vertical="center"/>
      <protection/>
    </xf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20" fillId="0" borderId="3">
      <alignment vertical="center"/>
      <protection/>
    </xf>
    <xf numFmtId="0" fontId="9" fillId="0" borderId="3">
      <alignment vertical="center"/>
      <protection/>
    </xf>
    <xf numFmtId="0" fontId="17" fillId="7" borderId="0">
      <alignment vertical="center"/>
      <protection/>
    </xf>
    <xf numFmtId="0" fontId="12" fillId="0" borderId="4">
      <alignment vertical="center"/>
      <protection/>
    </xf>
    <xf numFmtId="0" fontId="17" fillId="3" borderId="0">
      <alignment vertical="center"/>
      <protection/>
    </xf>
    <xf numFmtId="0" fontId="22" fillId="2" borderId="5">
      <alignment vertical="center"/>
      <protection/>
    </xf>
    <xf numFmtId="0" fontId="23" fillId="2" borderId="1">
      <alignment vertical="center"/>
      <protection/>
    </xf>
    <xf numFmtId="0" fontId="14" fillId="8" borderId="6">
      <alignment vertical="center"/>
      <protection/>
    </xf>
    <xf numFmtId="0" fontId="0" fillId="9" borderId="0">
      <alignment vertical="center"/>
      <protection/>
    </xf>
    <xf numFmtId="0" fontId="17" fillId="10" borderId="0">
      <alignment vertical="center"/>
      <protection/>
    </xf>
    <xf numFmtId="0" fontId="24" fillId="0" borderId="7">
      <alignment vertical="center"/>
      <protection/>
    </xf>
    <xf numFmtId="0" fontId="16" fillId="0" borderId="8">
      <alignment vertical="center"/>
      <protection/>
    </xf>
    <xf numFmtId="0" fontId="25" fillId="9" borderId="0">
      <alignment vertical="center"/>
      <protection/>
    </xf>
    <xf numFmtId="0" fontId="15" fillId="11" borderId="0">
      <alignment vertical="center"/>
      <protection/>
    </xf>
    <xf numFmtId="0" fontId="0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7" fillId="8" borderId="0">
      <alignment vertical="center"/>
      <protection/>
    </xf>
    <xf numFmtId="0" fontId="17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7" fillId="13" borderId="0">
      <alignment vertical="center"/>
      <protection/>
    </xf>
    <xf numFmtId="0" fontId="0" fillId="7" borderId="0">
      <alignment vertical="center"/>
      <protection/>
    </xf>
    <xf numFmtId="0" fontId="17" fillId="7" borderId="0">
      <alignment vertical="center"/>
      <protection/>
    </xf>
    <xf numFmtId="0" fontId="17" fillId="16" borderId="0">
      <alignment vertical="center"/>
      <protection/>
    </xf>
    <xf numFmtId="0" fontId="0" fillId="9" borderId="0">
      <alignment vertical="center"/>
      <protection/>
    </xf>
    <xf numFmtId="0" fontId="17" fillId="16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right" vertical="center" shrinkToFit="1"/>
      <protection/>
    </xf>
    <xf numFmtId="178" fontId="2" fillId="0" borderId="9" xfId="0" applyNumberFormat="1" applyFont="1" applyFill="1" applyBorder="1" applyAlignment="1" applyProtection="1">
      <alignment horizontal="right" vertical="center" shrinkToFit="1"/>
      <protection/>
    </xf>
    <xf numFmtId="179" fontId="2" fillId="0" borderId="9" xfId="0" applyNumberFormat="1" applyFont="1" applyFill="1" applyBorder="1" applyAlignment="1" applyProtection="1">
      <alignment horizontal="right" vertical="center" shrinkToFit="1"/>
      <protection/>
    </xf>
    <xf numFmtId="1" fontId="2" fillId="0" borderId="9" xfId="0" applyNumberFormat="1" applyFont="1" applyFill="1" applyBorder="1" applyAlignment="1" applyProtection="1">
      <alignment vertic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" fontId="4" fillId="0" borderId="9" xfId="0" applyNumberFormat="1" applyFont="1" applyFill="1" applyBorder="1" applyAlignment="1" applyProtection="1">
      <alignment horizontal="center" vertical="center" shrinkToFit="1"/>
      <protection/>
    </xf>
    <xf numFmtId="1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1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180" fontId="4" fillId="0" borderId="9" xfId="0" applyNumberFormat="1" applyFont="1" applyFill="1" applyBorder="1" applyAlignment="1" applyProtection="1">
      <alignment horizontal="center" vertical="center" shrinkToFit="1"/>
      <protection/>
    </xf>
    <xf numFmtId="1" fontId="4" fillId="0" borderId="9" xfId="0" applyNumberFormat="1" applyFont="1" applyFill="1" applyBorder="1" applyAlignment="1" applyProtection="1">
      <alignment vertical="center"/>
      <protection/>
    </xf>
    <xf numFmtId="178" fontId="4" fillId="0" borderId="9" xfId="0" applyNumberFormat="1" applyFont="1" applyFill="1" applyBorder="1" applyAlignment="1" applyProtection="1">
      <alignment horizontal="right" vertical="center" shrinkToFit="1"/>
      <protection/>
    </xf>
    <xf numFmtId="179" fontId="4" fillId="0" borderId="9" xfId="0" applyNumberFormat="1" applyFont="1" applyFill="1" applyBorder="1" applyAlignment="1" applyProtection="1">
      <alignment horizontal="right" vertical="center" shrinkToFit="1"/>
      <protection/>
    </xf>
    <xf numFmtId="180" fontId="4" fillId="0" borderId="9" xfId="0" applyNumberFormat="1" applyFont="1" applyFill="1" applyBorder="1" applyAlignment="1" applyProtection="1">
      <alignment vertical="center" shrinkToFit="1"/>
      <protection/>
    </xf>
    <xf numFmtId="1" fontId="4" fillId="0" borderId="9" xfId="0" applyNumberFormat="1" applyFont="1" applyFill="1" applyBorder="1" applyAlignment="1" applyProtection="1">
      <alignment vertical="center" shrinkToFi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right" vertical="center"/>
      <protection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" fontId="2" fillId="0" borderId="9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" fontId="4" fillId="0" borderId="9" xfId="0" applyNumberFormat="1" applyFont="1" applyFill="1" applyBorder="1" applyAlignment="1" applyProtection="1">
      <alignment horizontal="right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 wrapText="1"/>
      <protection/>
    </xf>
    <xf numFmtId="179" fontId="8" fillId="0" borderId="13" xfId="0" applyNumberFormat="1" applyFont="1" applyFill="1" applyBorder="1" applyAlignment="1" applyProtection="1">
      <alignment horizontal="right" vertical="center" wrapText="1"/>
      <protection/>
    </xf>
    <xf numFmtId="1" fontId="8" fillId="0" borderId="14" xfId="0" applyNumberFormat="1" applyFont="1" applyFill="1" applyBorder="1" applyAlignment="1" applyProtection="1">
      <alignment vertical="center"/>
      <protection/>
    </xf>
    <xf numFmtId="1" fontId="8" fillId="0" borderId="9" xfId="0" applyNumberFormat="1" applyFont="1" applyFill="1" applyBorder="1" applyAlignment="1" applyProtection="1">
      <alignment vertical="center"/>
      <protection/>
    </xf>
    <xf numFmtId="178" fontId="8" fillId="0" borderId="9" xfId="0" applyNumberFormat="1" applyFont="1" applyFill="1" applyBorder="1" applyAlignment="1" applyProtection="1">
      <alignment horizontal="right" vertical="center" wrapText="1"/>
      <protection/>
    </xf>
    <xf numFmtId="179" fontId="8" fillId="0" borderId="15" xfId="0" applyNumberFormat="1" applyFont="1" applyFill="1" applyBorder="1" applyAlignment="1" applyProtection="1">
      <alignment horizontal="right" vertical="center" wrapText="1"/>
      <protection/>
    </xf>
    <xf numFmtId="1" fontId="4" fillId="0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78" fontId="8" fillId="0" borderId="11" xfId="0" applyNumberFormat="1" applyFont="1" applyFill="1" applyBorder="1" applyAlignment="1" applyProtection="1">
      <alignment horizontal="right" vertical="center" wrapText="1"/>
      <protection/>
    </xf>
    <xf numFmtId="179" fontId="8" fillId="0" borderId="13" xfId="0" applyNumberFormat="1" applyFont="1" applyFill="1" applyBorder="1" applyAlignment="1" applyProtection="1">
      <alignment horizontal="right" vertical="center" wrapText="1"/>
      <protection/>
    </xf>
    <xf numFmtId="1" fontId="8" fillId="0" borderId="14" xfId="0" applyNumberFormat="1" applyFont="1" applyFill="1" applyBorder="1" applyAlignment="1" applyProtection="1">
      <alignment vertical="center"/>
      <protection/>
    </xf>
    <xf numFmtId="1" fontId="8" fillId="0" borderId="9" xfId="0" applyNumberFormat="1" applyFont="1" applyFill="1" applyBorder="1" applyAlignment="1" applyProtection="1">
      <alignment vertical="center"/>
      <protection/>
    </xf>
    <xf numFmtId="180" fontId="8" fillId="0" borderId="9" xfId="0" applyNumberFormat="1" applyFont="1" applyFill="1" applyBorder="1" applyAlignment="1" applyProtection="1">
      <alignment horizontal="right" vertical="center" wrapText="1"/>
      <protection/>
    </xf>
    <xf numFmtId="178" fontId="8" fillId="0" borderId="9" xfId="0" applyNumberFormat="1" applyFont="1" applyFill="1" applyBorder="1" applyAlignment="1" applyProtection="1">
      <alignment horizontal="right" vertical="center" wrapText="1"/>
      <protection/>
    </xf>
    <xf numFmtId="179" fontId="8" fillId="0" borderId="15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B32" sqref="B32"/>
    </sheetView>
  </sheetViews>
  <sheetFormatPr defaultColWidth="9.00390625" defaultRowHeight="14.25" customHeight="1"/>
  <cols>
    <col min="1" max="1" width="25.375" style="17" customWidth="1"/>
    <col min="2" max="2" width="11.375" style="17" customWidth="1"/>
    <col min="3" max="3" width="11.00390625" style="34" customWidth="1"/>
    <col min="4" max="4" width="9.50390625" style="17" customWidth="1"/>
    <col min="5" max="5" width="10.75390625" style="17" customWidth="1"/>
    <col min="6" max="6" width="10.375" style="17" customWidth="1"/>
    <col min="7" max="16384" width="9.00390625" style="17" customWidth="1"/>
  </cols>
  <sheetData>
    <row r="1" spans="1:6" ht="30" customHeight="1">
      <c r="A1" s="18" t="s">
        <v>0</v>
      </c>
      <c r="B1" s="18"/>
      <c r="C1" s="18"/>
      <c r="D1" s="18"/>
      <c r="E1" s="18"/>
      <c r="F1" s="18"/>
    </row>
    <row r="2" spans="1:3" ht="0.75" customHeight="1" hidden="1">
      <c r="A2" s="35"/>
      <c r="B2" s="35"/>
      <c r="C2" s="36"/>
    </row>
    <row r="3" spans="1:6" s="33" customFormat="1" ht="21" customHeight="1">
      <c r="A3" s="37"/>
      <c r="B3" s="37"/>
      <c r="C3" s="38"/>
      <c r="D3" s="37"/>
      <c r="F3" s="39" t="s">
        <v>1</v>
      </c>
    </row>
    <row r="4" spans="1:6" s="33" customFormat="1" ht="18" customHeight="1">
      <c r="A4" s="40" t="s">
        <v>2</v>
      </c>
      <c r="B4" s="40" t="s">
        <v>3</v>
      </c>
      <c r="C4" s="41" t="s">
        <v>4</v>
      </c>
      <c r="D4" s="42" t="s">
        <v>5</v>
      </c>
      <c r="E4" s="42" t="s">
        <v>6</v>
      </c>
      <c r="F4" s="42" t="s">
        <v>7</v>
      </c>
    </row>
    <row r="5" spans="1:6" s="33" customFormat="1" ht="14.25">
      <c r="A5" s="40"/>
      <c r="B5" s="40"/>
      <c r="C5" s="41"/>
      <c r="D5" s="42"/>
      <c r="E5" s="42"/>
      <c r="F5" s="42"/>
    </row>
    <row r="6" spans="1:6" s="33" customFormat="1" ht="21" customHeight="1">
      <c r="A6" s="40" t="s">
        <v>8</v>
      </c>
      <c r="B6" s="75">
        <f>B7+B23</f>
        <v>79170</v>
      </c>
      <c r="C6" s="75">
        <f>C7+C23</f>
        <v>82828</v>
      </c>
      <c r="D6" s="75">
        <f>D7+D23</f>
        <v>72706</v>
      </c>
      <c r="E6" s="45">
        <f>C6/B6*100</f>
        <v>104.62043703423014</v>
      </c>
      <c r="F6" s="77">
        <f>(C6-D6)/D6*100</f>
        <v>13.921822132973896</v>
      </c>
    </row>
    <row r="7" spans="1:6" s="33" customFormat="1" ht="21" customHeight="1">
      <c r="A7" s="40" t="s">
        <v>9</v>
      </c>
      <c r="B7" s="75">
        <f>SUM(B8:B20)</f>
        <v>58800</v>
      </c>
      <c r="C7" s="76">
        <f>SUM(C8:C20)</f>
        <v>60693</v>
      </c>
      <c r="D7" s="76">
        <f>SUM(D8:D20)</f>
        <v>50816</v>
      </c>
      <c r="E7" s="45">
        <f>C7/B7*100</f>
        <v>103.21938775510205</v>
      </c>
      <c r="F7" s="77">
        <f>(C7-D7)/D7*100</f>
        <v>19.436791561712845</v>
      </c>
    </row>
    <row r="8" spans="1:6" s="33" customFormat="1" ht="21" customHeight="1">
      <c r="A8" s="27" t="s">
        <v>10</v>
      </c>
      <c r="B8" s="75">
        <v>17400</v>
      </c>
      <c r="C8" s="76">
        <v>14404</v>
      </c>
      <c r="D8" s="76">
        <v>16830</v>
      </c>
      <c r="E8" s="45">
        <f aca="true" t="shared" si="0" ref="E8:E20">C8/B8*100</f>
        <v>82.7816091954023</v>
      </c>
      <c r="F8" s="77">
        <f aca="true" t="shared" si="1" ref="F8:F12">(C8-D8)/D8*100</f>
        <v>-14.41473559120618</v>
      </c>
    </row>
    <row r="9" spans="1:6" s="33" customFormat="1" ht="21" customHeight="1">
      <c r="A9" s="27" t="s">
        <v>11</v>
      </c>
      <c r="B9" s="75">
        <v>11400</v>
      </c>
      <c r="C9" s="76">
        <v>11383</v>
      </c>
      <c r="D9" s="76">
        <v>6630</v>
      </c>
      <c r="E9" s="45">
        <f t="shared" si="0"/>
        <v>99.85087719298245</v>
      </c>
      <c r="F9" s="77">
        <f t="shared" si="1"/>
        <v>71.6892911010558</v>
      </c>
    </row>
    <row r="10" spans="1:6" s="33" customFormat="1" ht="21" customHeight="1">
      <c r="A10" s="27" t="s">
        <v>12</v>
      </c>
      <c r="B10" s="75">
        <v>3780</v>
      </c>
      <c r="C10" s="76">
        <v>3632</v>
      </c>
      <c r="D10" s="76">
        <v>4637</v>
      </c>
      <c r="E10" s="45">
        <f t="shared" si="0"/>
        <v>96.08465608465609</v>
      </c>
      <c r="F10" s="77">
        <f t="shared" si="1"/>
        <v>-21.673495794694848</v>
      </c>
    </row>
    <row r="11" spans="1:6" s="33" customFormat="1" ht="21" customHeight="1">
      <c r="A11" s="27" t="s">
        <v>13</v>
      </c>
      <c r="B11" s="75">
        <v>670</v>
      </c>
      <c r="C11" s="76">
        <v>590</v>
      </c>
      <c r="D11" s="76">
        <v>500</v>
      </c>
      <c r="E11" s="45">
        <f t="shared" si="0"/>
        <v>88.05970149253731</v>
      </c>
      <c r="F11" s="77">
        <f t="shared" si="1"/>
        <v>18</v>
      </c>
    </row>
    <row r="12" spans="1:6" s="33" customFormat="1" ht="21" customHeight="1">
      <c r="A12" s="27" t="s">
        <v>14</v>
      </c>
      <c r="B12" s="75">
        <v>100</v>
      </c>
      <c r="C12" s="76">
        <v>102</v>
      </c>
      <c r="D12" s="76">
        <v>86</v>
      </c>
      <c r="E12" s="45">
        <f t="shared" si="0"/>
        <v>102</v>
      </c>
      <c r="F12" s="77">
        <f t="shared" si="1"/>
        <v>18.6046511627907</v>
      </c>
    </row>
    <row r="13" spans="1:6" s="33" customFormat="1" ht="21" customHeight="1">
      <c r="A13" s="27" t="s">
        <v>15</v>
      </c>
      <c r="B13" s="75">
        <v>2240</v>
      </c>
      <c r="C13" s="76">
        <v>2007</v>
      </c>
      <c r="D13" s="76">
        <v>1947</v>
      </c>
      <c r="E13" s="45">
        <f t="shared" si="0"/>
        <v>89.59821428571428</v>
      </c>
      <c r="F13" s="77">
        <f aca="true" t="shared" si="2" ref="F13:F20">(C13-D13)/D13*100</f>
        <v>3.0816640986132513</v>
      </c>
    </row>
    <row r="14" spans="1:6" s="33" customFormat="1" ht="21" customHeight="1">
      <c r="A14" s="27" t="s">
        <v>16</v>
      </c>
      <c r="B14" s="75">
        <v>1400</v>
      </c>
      <c r="C14" s="76">
        <v>1085</v>
      </c>
      <c r="D14" s="76">
        <v>1214</v>
      </c>
      <c r="E14" s="45">
        <f t="shared" si="0"/>
        <v>77.5</v>
      </c>
      <c r="F14" s="77">
        <f t="shared" si="2"/>
        <v>-10.626029654036245</v>
      </c>
    </row>
    <row r="15" spans="1:6" s="33" customFormat="1" ht="21" customHeight="1">
      <c r="A15" s="27" t="s">
        <v>17</v>
      </c>
      <c r="B15" s="75">
        <v>430</v>
      </c>
      <c r="C15" s="76">
        <v>479</v>
      </c>
      <c r="D15" s="76">
        <v>377</v>
      </c>
      <c r="E15" s="45">
        <f t="shared" si="0"/>
        <v>111.3953488372093</v>
      </c>
      <c r="F15" s="77">
        <f t="shared" si="2"/>
        <v>27.055702917771885</v>
      </c>
    </row>
    <row r="16" spans="1:6" s="33" customFormat="1" ht="21" customHeight="1">
      <c r="A16" s="27" t="s">
        <v>18</v>
      </c>
      <c r="B16" s="75">
        <v>1840</v>
      </c>
      <c r="C16" s="76">
        <v>4619</v>
      </c>
      <c r="D16" s="76">
        <v>1594</v>
      </c>
      <c r="E16" s="45">
        <f t="shared" si="0"/>
        <v>251.03260869565216</v>
      </c>
      <c r="F16" s="77">
        <f t="shared" si="2"/>
        <v>189.7741530740276</v>
      </c>
    </row>
    <row r="17" spans="1:6" s="33" customFormat="1" ht="21" customHeight="1">
      <c r="A17" s="27" t="s">
        <v>19</v>
      </c>
      <c r="B17" s="75">
        <v>3820</v>
      </c>
      <c r="C17" s="76">
        <v>5080</v>
      </c>
      <c r="D17" s="76">
        <v>3327</v>
      </c>
      <c r="E17" s="45">
        <f t="shared" si="0"/>
        <v>132.98429319371726</v>
      </c>
      <c r="F17" s="77">
        <f t="shared" si="2"/>
        <v>52.69011121130147</v>
      </c>
    </row>
    <row r="18" spans="1:6" s="33" customFormat="1" ht="21" customHeight="1">
      <c r="A18" s="27" t="s">
        <v>20</v>
      </c>
      <c r="B18" s="75">
        <v>580</v>
      </c>
      <c r="C18" s="76">
        <v>444</v>
      </c>
      <c r="D18" s="76">
        <v>500</v>
      </c>
      <c r="E18" s="45">
        <f t="shared" si="0"/>
        <v>76.55172413793103</v>
      </c>
      <c r="F18" s="77">
        <f t="shared" si="2"/>
        <v>-11.200000000000001</v>
      </c>
    </row>
    <row r="19" spans="1:6" s="33" customFormat="1" ht="21" customHeight="1">
      <c r="A19" s="27" t="s">
        <v>21</v>
      </c>
      <c r="B19" s="75">
        <v>7960</v>
      </c>
      <c r="C19" s="76">
        <v>8054</v>
      </c>
      <c r="D19" s="76">
        <v>6930</v>
      </c>
      <c r="E19" s="45">
        <f t="shared" si="0"/>
        <v>101.18090452261306</v>
      </c>
      <c r="F19" s="77">
        <f t="shared" si="2"/>
        <v>16.21933621933622</v>
      </c>
    </row>
    <row r="20" spans="1:6" s="33" customFormat="1" ht="21" customHeight="1">
      <c r="A20" s="27" t="s">
        <v>22</v>
      </c>
      <c r="B20" s="75">
        <v>7180</v>
      </c>
      <c r="C20" s="76">
        <v>8814</v>
      </c>
      <c r="D20" s="76">
        <v>6244</v>
      </c>
      <c r="E20" s="45">
        <f t="shared" si="0"/>
        <v>122.75766016713092</v>
      </c>
      <c r="F20" s="77">
        <f t="shared" si="2"/>
        <v>41.1595131326073</v>
      </c>
    </row>
    <row r="21" spans="1:6" s="33" customFormat="1" ht="21" customHeight="1">
      <c r="A21" s="27" t="s">
        <v>23</v>
      </c>
      <c r="B21" s="75"/>
      <c r="C21" s="76"/>
      <c r="D21" s="76"/>
      <c r="E21" s="45" t="s">
        <v>24</v>
      </c>
      <c r="F21" s="77" t="s">
        <v>24</v>
      </c>
    </row>
    <row r="22" spans="1:6" s="33" customFormat="1" ht="21" customHeight="1">
      <c r="A22" s="27" t="s">
        <v>25</v>
      </c>
      <c r="B22" s="75"/>
      <c r="C22" s="76"/>
      <c r="D22" s="76"/>
      <c r="E22" s="45" t="s">
        <v>24</v>
      </c>
      <c r="F22" s="77" t="s">
        <v>24</v>
      </c>
    </row>
    <row r="23" spans="1:6" s="33" customFormat="1" ht="21" customHeight="1">
      <c r="A23" s="40" t="s">
        <v>26</v>
      </c>
      <c r="B23" s="75">
        <f aca="true" t="shared" si="3" ref="B23:F23">SUM(B24:B29)</f>
        <v>20370</v>
      </c>
      <c r="C23" s="76">
        <f t="shared" si="3"/>
        <v>22135</v>
      </c>
      <c r="D23" s="76">
        <f t="shared" si="3"/>
        <v>21890</v>
      </c>
      <c r="E23" s="45">
        <f aca="true" t="shared" si="4" ref="E23:E29">C23/B23*100</f>
        <v>108.66470299459989</v>
      </c>
      <c r="F23" s="77">
        <f aca="true" t="shared" si="5" ref="F23:F29">(C23-D23)/D23*100</f>
        <v>1.119232526267702</v>
      </c>
    </row>
    <row r="24" spans="1:6" s="33" customFormat="1" ht="21" customHeight="1">
      <c r="A24" s="27" t="s">
        <v>27</v>
      </c>
      <c r="B24" s="75">
        <v>2730</v>
      </c>
      <c r="C24" s="76">
        <v>2259</v>
      </c>
      <c r="D24" s="76">
        <v>2184</v>
      </c>
      <c r="E24" s="45">
        <f t="shared" si="4"/>
        <v>82.74725274725274</v>
      </c>
      <c r="F24" s="77">
        <f t="shared" si="5"/>
        <v>3.4340659340659343</v>
      </c>
    </row>
    <row r="25" spans="1:6" s="33" customFormat="1" ht="21" customHeight="1">
      <c r="A25" s="27" t="s">
        <v>28</v>
      </c>
      <c r="B25" s="75">
        <v>5150</v>
      </c>
      <c r="C25" s="76">
        <v>3757</v>
      </c>
      <c r="D25" s="76">
        <v>8195</v>
      </c>
      <c r="E25" s="45">
        <f t="shared" si="4"/>
        <v>72.9514563106796</v>
      </c>
      <c r="F25" s="77">
        <f t="shared" si="5"/>
        <v>-54.15497254423429</v>
      </c>
    </row>
    <row r="26" spans="1:6" s="33" customFormat="1" ht="21" customHeight="1">
      <c r="A26" s="27" t="s">
        <v>29</v>
      </c>
      <c r="B26" s="75">
        <v>10000</v>
      </c>
      <c r="C26" s="76">
        <v>13106</v>
      </c>
      <c r="D26" s="76">
        <v>9066</v>
      </c>
      <c r="E26" s="45">
        <f t="shared" si="4"/>
        <v>131.06</v>
      </c>
      <c r="F26" s="77">
        <f t="shared" si="5"/>
        <v>44.56210015442312</v>
      </c>
    </row>
    <row r="27" spans="1:6" s="33" customFormat="1" ht="21" customHeight="1">
      <c r="A27" s="27" t="s">
        <v>30</v>
      </c>
      <c r="B27" s="75"/>
      <c r="C27" s="76"/>
      <c r="D27" s="76">
        <v>0</v>
      </c>
      <c r="E27" s="45">
        <v>0</v>
      </c>
      <c r="F27" s="77">
        <v>0</v>
      </c>
    </row>
    <row r="28" spans="1:6" s="33" customFormat="1" ht="21" customHeight="1">
      <c r="A28" s="27" t="s">
        <v>31</v>
      </c>
      <c r="B28" s="75">
        <v>2260</v>
      </c>
      <c r="C28" s="76">
        <v>2687</v>
      </c>
      <c r="D28" s="76">
        <v>2232</v>
      </c>
      <c r="E28" s="45">
        <f t="shared" si="4"/>
        <v>118.89380530973452</v>
      </c>
      <c r="F28" s="77">
        <f t="shared" si="5"/>
        <v>20.385304659498207</v>
      </c>
    </row>
    <row r="29" spans="1:6" s="33" customFormat="1" ht="21" customHeight="1">
      <c r="A29" s="27" t="s">
        <v>32</v>
      </c>
      <c r="B29" s="75">
        <v>230</v>
      </c>
      <c r="C29" s="76">
        <v>326</v>
      </c>
      <c r="D29" s="76">
        <v>213</v>
      </c>
      <c r="E29" s="45">
        <f t="shared" si="4"/>
        <v>141.73913043478262</v>
      </c>
      <c r="F29" s="77">
        <f t="shared" si="5"/>
        <v>53.051643192488264</v>
      </c>
    </row>
    <row r="30" spans="1:6" ht="14.25" hidden="1">
      <c r="A30" s="78" t="s">
        <v>33</v>
      </c>
      <c r="B30" s="79"/>
      <c r="C30" s="80" t="str">
        <f>IF(ISERROR(VLOOKUP(#REF!,#REF!,3,0)),"0",VLOOKUP(#REF!,#REF!,3,0))</f>
        <v>0</v>
      </c>
      <c r="D30" s="79" t="e">
        <f>#REF!</f>
        <v>#REF!</v>
      </c>
      <c r="E30" s="81" t="str">
        <f>IF(ISERROR(C30/B30*100),"0",(C30/B30*100))</f>
        <v>0</v>
      </c>
      <c r="F30" s="82" t="str">
        <f>IF(ISERROR(C30/D30*100-100),"0",C30/D30*100-100)</f>
        <v>0</v>
      </c>
    </row>
    <row r="31" spans="1:6" ht="14.25" hidden="1">
      <c r="A31" s="83" t="s">
        <v>34</v>
      </c>
      <c r="B31" s="84"/>
      <c r="C31" s="85" t="str">
        <f>IF(ISERROR(VLOOKUP(#REF!,#REF!,3,0)),"0",VLOOKUP(#REF!,#REF!,3,0))</f>
        <v>0</v>
      </c>
      <c r="D31" s="84" t="e">
        <f>#REF!</f>
        <v>#REF!</v>
      </c>
      <c r="E31" s="86" t="str">
        <f>IF(ISERROR(C31/B31*100),"0",(C31/B31*100))</f>
        <v>0</v>
      </c>
      <c r="F31" s="87" t="str">
        <f>IF(ISERROR(C31/D31*100-100),"0",C31/D31*100-100)</f>
        <v>0</v>
      </c>
    </row>
    <row r="32" s="17" customFormat="1" ht="14.25">
      <c r="C32" s="34"/>
    </row>
    <row r="33" s="17" customFormat="1" ht="14.25">
      <c r="C33" s="34"/>
    </row>
    <row r="34" s="17" customFormat="1" ht="14.25">
      <c r="C34" s="34"/>
    </row>
    <row r="35" ht="13.5"/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1.18" right="0.75" top="1.22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B7" sqref="B7:B29"/>
    </sheetView>
  </sheetViews>
  <sheetFormatPr defaultColWidth="9.00390625" defaultRowHeight="14.25" customHeight="1"/>
  <cols>
    <col min="1" max="1" width="32.875" style="17" customWidth="1"/>
    <col min="2" max="2" width="9.75390625" style="17" customWidth="1"/>
    <col min="3" max="3" width="11.625" style="34" customWidth="1"/>
    <col min="4" max="4" width="10.75390625" style="17" customWidth="1"/>
    <col min="5" max="5" width="8.50390625" style="17" customWidth="1"/>
    <col min="6" max="6" width="7.875" style="17" customWidth="1"/>
    <col min="7" max="16384" width="9.00390625" style="17" customWidth="1"/>
  </cols>
  <sheetData>
    <row r="1" spans="1:6" ht="25.5" customHeight="1">
      <c r="A1" s="18" t="s">
        <v>35</v>
      </c>
      <c r="B1" s="18"/>
      <c r="C1" s="18"/>
      <c r="D1" s="18"/>
      <c r="E1" s="18"/>
      <c r="F1" s="18"/>
    </row>
    <row r="2" spans="1:6" ht="13.5">
      <c r="A2" s="35"/>
      <c r="B2" s="35"/>
      <c r="C2" s="36"/>
      <c r="D2" s="35"/>
      <c r="E2" s="35"/>
      <c r="F2" s="35"/>
    </row>
    <row r="3" spans="1:6" s="33" customFormat="1" ht="24" customHeight="1">
      <c r="A3" s="37"/>
      <c r="B3" s="37"/>
      <c r="C3" s="38"/>
      <c r="D3" s="37"/>
      <c r="E3" s="37"/>
      <c r="F3" s="39" t="s">
        <v>1</v>
      </c>
    </row>
    <row r="4" spans="1:6" s="33" customFormat="1" ht="18" customHeight="1">
      <c r="A4" s="40" t="s">
        <v>2</v>
      </c>
      <c r="B4" s="40" t="s">
        <v>3</v>
      </c>
      <c r="C4" s="41" t="s">
        <v>4</v>
      </c>
      <c r="D4" s="42" t="s">
        <v>36</v>
      </c>
      <c r="E4" s="42" t="s">
        <v>6</v>
      </c>
      <c r="F4" s="42" t="s">
        <v>7</v>
      </c>
    </row>
    <row r="5" spans="1:6" s="33" customFormat="1" ht="37.5" customHeight="1">
      <c r="A5" s="40"/>
      <c r="B5" s="40"/>
      <c r="C5" s="41"/>
      <c r="D5" s="42"/>
      <c r="E5" s="42"/>
      <c r="F5" s="42"/>
    </row>
    <row r="6" spans="1:6" s="33" customFormat="1" ht="24.75" customHeight="1">
      <c r="A6" s="40" t="s">
        <v>37</v>
      </c>
      <c r="B6" s="75">
        <f>SUM(B7:B29)</f>
        <v>376089</v>
      </c>
      <c r="C6" s="75">
        <f>SUM(C7:C29)</f>
        <v>371369</v>
      </c>
      <c r="D6" s="75">
        <f>SUM(D7:D29)</f>
        <v>335335</v>
      </c>
      <c r="E6" s="45">
        <f aca="true" t="shared" si="0" ref="E6:E22">C6/B6*100</f>
        <v>98.74497791746103</v>
      </c>
      <c r="F6" s="46">
        <f aca="true" t="shared" si="1" ref="F6:F29">(C6-D6)/D6*100</f>
        <v>10.74567223820955</v>
      </c>
    </row>
    <row r="7" spans="1:6" s="33" customFormat="1" ht="24.75" customHeight="1">
      <c r="A7" s="27" t="s">
        <v>38</v>
      </c>
      <c r="B7" s="44">
        <v>42337</v>
      </c>
      <c r="C7" s="76">
        <v>37617</v>
      </c>
      <c r="D7" s="76">
        <v>33133</v>
      </c>
      <c r="E7" s="45">
        <f t="shared" si="0"/>
        <v>88.85135933108155</v>
      </c>
      <c r="F7" s="46">
        <f t="shared" si="1"/>
        <v>13.533335345426009</v>
      </c>
    </row>
    <row r="8" spans="1:6" s="33" customFormat="1" ht="24.75" customHeight="1" hidden="1">
      <c r="A8" s="27" t="s">
        <v>39</v>
      </c>
      <c r="B8" s="44"/>
      <c r="C8" s="76"/>
      <c r="D8" s="76"/>
      <c r="E8" s="45"/>
      <c r="F8" s="46" t="e">
        <f t="shared" si="1"/>
        <v>#DIV/0!</v>
      </c>
    </row>
    <row r="9" spans="1:6" s="33" customFormat="1" ht="24.75" customHeight="1">
      <c r="A9" s="27" t="s">
        <v>40</v>
      </c>
      <c r="B9" s="44">
        <v>0</v>
      </c>
      <c r="C9" s="76">
        <v>0</v>
      </c>
      <c r="D9" s="44">
        <v>7</v>
      </c>
      <c r="E9" s="45" t="e">
        <f t="shared" si="0"/>
        <v>#DIV/0!</v>
      </c>
      <c r="F9" s="46">
        <f t="shared" si="1"/>
        <v>-100</v>
      </c>
    </row>
    <row r="10" spans="1:6" s="33" customFormat="1" ht="24.75" customHeight="1">
      <c r="A10" s="27" t="s">
        <v>41</v>
      </c>
      <c r="B10" s="44">
        <v>15355</v>
      </c>
      <c r="C10" s="76">
        <v>15355</v>
      </c>
      <c r="D10" s="44">
        <v>13194</v>
      </c>
      <c r="E10" s="45">
        <f t="shared" si="0"/>
        <v>100</v>
      </c>
      <c r="F10" s="46">
        <f t="shared" si="1"/>
        <v>16.378656965287252</v>
      </c>
    </row>
    <row r="11" spans="1:6" s="33" customFormat="1" ht="24.75" customHeight="1">
      <c r="A11" s="27" t="s">
        <v>42</v>
      </c>
      <c r="B11" s="44">
        <v>67481</v>
      </c>
      <c r="C11" s="76">
        <v>67481</v>
      </c>
      <c r="D11" s="44">
        <v>67303</v>
      </c>
      <c r="E11" s="45">
        <f t="shared" si="0"/>
        <v>100</v>
      </c>
      <c r="F11" s="46">
        <f t="shared" si="1"/>
        <v>0.2644755805833321</v>
      </c>
    </row>
    <row r="12" spans="1:6" s="33" customFormat="1" ht="24.75" customHeight="1">
      <c r="A12" s="27" t="s">
        <v>43</v>
      </c>
      <c r="B12" s="44">
        <v>732</v>
      </c>
      <c r="C12" s="76">
        <v>732</v>
      </c>
      <c r="D12" s="44">
        <v>364</v>
      </c>
      <c r="E12" s="45">
        <f t="shared" si="0"/>
        <v>100</v>
      </c>
      <c r="F12" s="46">
        <f t="shared" si="1"/>
        <v>101.0989010989011</v>
      </c>
    </row>
    <row r="13" spans="1:6" s="33" customFormat="1" ht="24.75" customHeight="1">
      <c r="A13" s="27" t="s">
        <v>44</v>
      </c>
      <c r="B13" s="44">
        <v>2452</v>
      </c>
      <c r="C13" s="76">
        <v>2452</v>
      </c>
      <c r="D13" s="44">
        <v>2191</v>
      </c>
      <c r="E13" s="45">
        <f t="shared" si="0"/>
        <v>100</v>
      </c>
      <c r="F13" s="46">
        <f t="shared" si="1"/>
        <v>11.912368781378365</v>
      </c>
    </row>
    <row r="14" spans="1:6" s="33" customFormat="1" ht="24.75" customHeight="1">
      <c r="A14" s="27" t="s">
        <v>45</v>
      </c>
      <c r="B14" s="44">
        <v>53653</v>
      </c>
      <c r="C14" s="76">
        <v>53653</v>
      </c>
      <c r="D14" s="44">
        <v>53523</v>
      </c>
      <c r="E14" s="45">
        <f t="shared" si="0"/>
        <v>100</v>
      </c>
      <c r="F14" s="46">
        <f t="shared" si="1"/>
        <v>0.24288623582385144</v>
      </c>
    </row>
    <row r="15" spans="1:6" s="33" customFormat="1" ht="24.75" customHeight="1">
      <c r="A15" s="27" t="s">
        <v>46</v>
      </c>
      <c r="B15" s="44">
        <v>56000</v>
      </c>
      <c r="C15" s="76">
        <v>56000</v>
      </c>
      <c r="D15" s="44">
        <v>50906</v>
      </c>
      <c r="E15" s="45">
        <f t="shared" si="0"/>
        <v>100</v>
      </c>
      <c r="F15" s="46">
        <f t="shared" si="1"/>
        <v>10.006678976937886</v>
      </c>
    </row>
    <row r="16" spans="1:6" s="33" customFormat="1" ht="24.75" customHeight="1">
      <c r="A16" s="27" t="s">
        <v>47</v>
      </c>
      <c r="B16" s="44">
        <v>1983</v>
      </c>
      <c r="C16" s="76">
        <v>1983</v>
      </c>
      <c r="D16" s="44">
        <v>1727</v>
      </c>
      <c r="E16" s="45">
        <f t="shared" si="0"/>
        <v>100</v>
      </c>
      <c r="F16" s="46">
        <f t="shared" si="1"/>
        <v>14.82339316734221</v>
      </c>
    </row>
    <row r="17" spans="1:6" s="33" customFormat="1" ht="24.75" customHeight="1">
      <c r="A17" s="27" t="s">
        <v>48</v>
      </c>
      <c r="B17" s="44">
        <v>9150</v>
      </c>
      <c r="C17" s="76">
        <v>9150</v>
      </c>
      <c r="D17" s="44">
        <v>9259</v>
      </c>
      <c r="E17" s="45">
        <f t="shared" si="0"/>
        <v>100</v>
      </c>
      <c r="F17" s="46">
        <f t="shared" si="1"/>
        <v>-1.1772329625229507</v>
      </c>
    </row>
    <row r="18" spans="1:6" s="33" customFormat="1" ht="24.75" customHeight="1">
      <c r="A18" s="27" t="s">
        <v>49</v>
      </c>
      <c r="B18" s="44">
        <v>66925</v>
      </c>
      <c r="C18" s="76">
        <v>66925</v>
      </c>
      <c r="D18" s="44">
        <v>59202</v>
      </c>
      <c r="E18" s="45">
        <f t="shared" si="0"/>
        <v>100</v>
      </c>
      <c r="F18" s="46">
        <f t="shared" si="1"/>
        <v>13.045167392993479</v>
      </c>
    </row>
    <row r="19" spans="1:6" s="33" customFormat="1" ht="24.75" customHeight="1">
      <c r="A19" s="27" t="s">
        <v>50</v>
      </c>
      <c r="B19" s="44">
        <v>14208</v>
      </c>
      <c r="C19" s="76">
        <v>14208</v>
      </c>
      <c r="D19" s="44">
        <v>14139</v>
      </c>
      <c r="E19" s="45">
        <f t="shared" si="0"/>
        <v>100</v>
      </c>
      <c r="F19" s="46">
        <f t="shared" si="1"/>
        <v>0.488011882028432</v>
      </c>
    </row>
    <row r="20" spans="1:6" s="33" customFormat="1" ht="24.75" customHeight="1">
      <c r="A20" s="27" t="s">
        <v>51</v>
      </c>
      <c r="B20" s="44">
        <v>21163</v>
      </c>
      <c r="C20" s="76">
        <v>21163</v>
      </c>
      <c r="D20" s="44">
        <v>14102</v>
      </c>
      <c r="E20" s="45">
        <f t="shared" si="0"/>
        <v>100</v>
      </c>
      <c r="F20" s="46">
        <f t="shared" si="1"/>
        <v>50.070911927386184</v>
      </c>
    </row>
    <row r="21" spans="1:6" s="33" customFormat="1" ht="24.75" customHeight="1">
      <c r="A21" s="27" t="s">
        <v>52</v>
      </c>
      <c r="B21" s="44">
        <v>857</v>
      </c>
      <c r="C21" s="76">
        <v>857</v>
      </c>
      <c r="D21" s="44">
        <v>772</v>
      </c>
      <c r="E21" s="45">
        <f t="shared" si="0"/>
        <v>100</v>
      </c>
      <c r="F21" s="46">
        <f t="shared" si="1"/>
        <v>11.010362694300518</v>
      </c>
    </row>
    <row r="22" spans="1:6" s="33" customFormat="1" ht="24.75" customHeight="1">
      <c r="A22" s="27" t="s">
        <v>53</v>
      </c>
      <c r="B22" s="44">
        <v>0</v>
      </c>
      <c r="C22" s="76">
        <v>0</v>
      </c>
      <c r="D22" s="44">
        <v>49</v>
      </c>
      <c r="E22" s="45" t="e">
        <f t="shared" si="0"/>
        <v>#DIV/0!</v>
      </c>
      <c r="F22" s="46">
        <f t="shared" si="1"/>
        <v>-100</v>
      </c>
    </row>
    <row r="23" spans="1:6" s="33" customFormat="1" ht="24.75" customHeight="1" hidden="1">
      <c r="A23" s="27" t="s">
        <v>54</v>
      </c>
      <c r="B23" s="44"/>
      <c r="C23" s="76"/>
      <c r="D23" s="44"/>
      <c r="E23" s="45"/>
      <c r="F23" s="46" t="e">
        <f t="shared" si="1"/>
        <v>#DIV/0!</v>
      </c>
    </row>
    <row r="24" spans="1:6" s="33" customFormat="1" ht="24.75" customHeight="1">
      <c r="A24" s="27" t="s">
        <v>55</v>
      </c>
      <c r="B24" s="44">
        <v>3326</v>
      </c>
      <c r="C24" s="76">
        <v>3326</v>
      </c>
      <c r="D24" s="44">
        <v>2629</v>
      </c>
      <c r="E24" s="45">
        <f aca="true" t="shared" si="2" ref="E24:E26">C24/B24*100</f>
        <v>100</v>
      </c>
      <c r="F24" s="46">
        <f t="shared" si="1"/>
        <v>26.511981742107267</v>
      </c>
    </row>
    <row r="25" spans="1:6" s="33" customFormat="1" ht="24.75" customHeight="1">
      <c r="A25" s="27" t="s">
        <v>56</v>
      </c>
      <c r="B25" s="44">
        <v>17315</v>
      </c>
      <c r="C25" s="76">
        <v>17315</v>
      </c>
      <c r="D25" s="44">
        <v>9806</v>
      </c>
      <c r="E25" s="45">
        <f t="shared" si="2"/>
        <v>100</v>
      </c>
      <c r="F25" s="46">
        <f t="shared" si="1"/>
        <v>76.57556598001224</v>
      </c>
    </row>
    <row r="26" spans="1:6" s="33" customFormat="1" ht="24.75" customHeight="1">
      <c r="A26" s="27" t="s">
        <v>57</v>
      </c>
      <c r="B26" s="44">
        <v>1314</v>
      </c>
      <c r="C26" s="76">
        <v>1314</v>
      </c>
      <c r="D26" s="44">
        <v>1394</v>
      </c>
      <c r="E26" s="45">
        <f t="shared" si="2"/>
        <v>100</v>
      </c>
      <c r="F26" s="46">
        <f t="shared" si="1"/>
        <v>-5.738880918220947</v>
      </c>
    </row>
    <row r="27" spans="1:6" s="33" customFormat="1" ht="24.75" customHeight="1">
      <c r="A27" s="27" t="s">
        <v>58</v>
      </c>
      <c r="B27" s="44"/>
      <c r="C27" s="76"/>
      <c r="D27" s="44"/>
      <c r="E27" s="45"/>
      <c r="F27" s="46"/>
    </row>
    <row r="28" spans="1:6" s="33" customFormat="1" ht="24.75" customHeight="1">
      <c r="A28" s="27" t="s">
        <v>59</v>
      </c>
      <c r="B28" s="44">
        <v>1727</v>
      </c>
      <c r="C28" s="76">
        <v>1727</v>
      </c>
      <c r="D28" s="44"/>
      <c r="E28" s="45">
        <f>C28/B28*100</f>
        <v>100</v>
      </c>
      <c r="F28" s="46" t="e">
        <f>(C28-D28)/D28*100</f>
        <v>#DIV/0!</v>
      </c>
    </row>
    <row r="29" spans="1:6" s="33" customFormat="1" ht="24.75" customHeight="1">
      <c r="A29" s="27" t="s">
        <v>60</v>
      </c>
      <c r="B29" s="44">
        <v>111</v>
      </c>
      <c r="C29" s="76">
        <v>111</v>
      </c>
      <c r="D29" s="44">
        <v>1635</v>
      </c>
      <c r="E29" s="45">
        <f>C29/B29*100</f>
        <v>100</v>
      </c>
      <c r="F29" s="46">
        <f>(C29-D29)/D29*100</f>
        <v>-93.21100917431193</v>
      </c>
    </row>
    <row r="30" ht="13.5"/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1.1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pane xSplit="1" ySplit="7" topLeftCell="B8" activePane="bottomRight" state="frozen"/>
      <selection pane="bottomRight" activeCell="D18" sqref="D18"/>
    </sheetView>
  </sheetViews>
  <sheetFormatPr defaultColWidth="9.00390625" defaultRowHeight="14.25" customHeight="1"/>
  <cols>
    <col min="1" max="1" width="25.375" style="48" customWidth="1"/>
    <col min="2" max="2" width="10.00390625" style="48" customWidth="1"/>
    <col min="3" max="3" width="10.375" style="49" customWidth="1"/>
    <col min="4" max="4" width="9.00390625" style="48" customWidth="1"/>
    <col min="5" max="5" width="10.75390625" style="48" customWidth="1"/>
    <col min="6" max="6" width="12.375" style="48" customWidth="1"/>
    <col min="7" max="16384" width="9.00390625" style="48" customWidth="1"/>
  </cols>
  <sheetData>
    <row r="1" spans="1:6" ht="21.75" customHeight="1">
      <c r="A1" s="50" t="s">
        <v>61</v>
      </c>
      <c r="B1" s="50"/>
      <c r="C1" s="50"/>
      <c r="D1" s="50"/>
      <c r="E1" s="50"/>
      <c r="F1" s="50"/>
    </row>
    <row r="2" spans="1:3" s="47" customFormat="1" ht="14.25">
      <c r="A2" s="51"/>
      <c r="B2" s="51"/>
      <c r="C2" s="52"/>
    </row>
    <row r="3" spans="1:6" s="47" customFormat="1" ht="24" customHeight="1">
      <c r="A3" s="53"/>
      <c r="B3" s="53"/>
      <c r="C3" s="54"/>
      <c r="D3" s="53"/>
      <c r="F3" s="55" t="s">
        <v>1</v>
      </c>
    </row>
    <row r="4" spans="1:6" s="47" customFormat="1" ht="18" customHeight="1">
      <c r="A4" s="56" t="s">
        <v>2</v>
      </c>
      <c r="B4" s="56" t="s">
        <v>3</v>
      </c>
      <c r="C4" s="57" t="s">
        <v>4</v>
      </c>
      <c r="D4" s="58" t="s">
        <v>5</v>
      </c>
      <c r="E4" s="58" t="s">
        <v>6</v>
      </c>
      <c r="F4" s="58" t="s">
        <v>7</v>
      </c>
    </row>
    <row r="5" spans="1:6" s="47" customFormat="1" ht="14.25">
      <c r="A5" s="56"/>
      <c r="B5" s="56"/>
      <c r="C5" s="57"/>
      <c r="D5" s="58"/>
      <c r="E5" s="58"/>
      <c r="F5" s="58"/>
    </row>
    <row r="6" spans="1:6" s="47" customFormat="1" ht="24.75" customHeight="1">
      <c r="A6" s="56" t="s">
        <v>8</v>
      </c>
      <c r="B6" s="59">
        <f>B7+B21</f>
        <v>58242</v>
      </c>
      <c r="C6" s="59">
        <f>C7+C21</f>
        <v>60411</v>
      </c>
      <c r="D6" s="59">
        <f>D7+D21</f>
        <v>52387</v>
      </c>
      <c r="E6" s="60">
        <f aca="true" t="shared" si="0" ref="E6:E20">C6/B6*100</f>
        <v>103.72411661687441</v>
      </c>
      <c r="F6" s="61">
        <f aca="true" t="shared" si="1" ref="F6:F11">(C6-D6)/D6*100</f>
        <v>15.316777063011816</v>
      </c>
    </row>
    <row r="7" spans="1:6" s="47" customFormat="1" ht="24.75" customHeight="1">
      <c r="A7" s="56" t="s">
        <v>9</v>
      </c>
      <c r="B7" s="59">
        <f>SUM(B8:B20)</f>
        <v>40752</v>
      </c>
      <c r="C7" s="62">
        <f>SUM(C8:C20)</f>
        <v>41360</v>
      </c>
      <c r="D7" s="63">
        <f>SUM(D8:D20)</f>
        <v>30252</v>
      </c>
      <c r="E7" s="60">
        <f t="shared" si="0"/>
        <v>101.49195131527287</v>
      </c>
      <c r="F7" s="61">
        <f t="shared" si="1"/>
        <v>36.7182335052228</v>
      </c>
    </row>
    <row r="8" spans="1:6" s="47" customFormat="1" ht="24.75" customHeight="1">
      <c r="A8" s="64" t="s">
        <v>10</v>
      </c>
      <c r="B8" s="59">
        <v>13885</v>
      </c>
      <c r="C8" s="62">
        <v>8704</v>
      </c>
      <c r="D8" s="65">
        <v>4830</v>
      </c>
      <c r="E8" s="60">
        <f t="shared" si="0"/>
        <v>62.68635217861001</v>
      </c>
      <c r="F8" s="61">
        <f t="shared" si="1"/>
        <v>80.20703933747411</v>
      </c>
    </row>
    <row r="9" spans="1:6" s="47" customFormat="1" ht="24.75" customHeight="1">
      <c r="A9" s="64" t="s">
        <v>11</v>
      </c>
      <c r="B9" s="59">
        <v>2879</v>
      </c>
      <c r="C9" s="62">
        <v>2835</v>
      </c>
      <c r="D9" s="65">
        <v>3317</v>
      </c>
      <c r="E9" s="60">
        <f t="shared" si="0"/>
        <v>98.4716915595693</v>
      </c>
      <c r="F9" s="61">
        <f t="shared" si="1"/>
        <v>-14.531202894181488</v>
      </c>
    </row>
    <row r="10" spans="1:6" s="47" customFormat="1" ht="24.75" customHeight="1">
      <c r="A10" s="64" t="s">
        <v>12</v>
      </c>
      <c r="B10" s="59">
        <v>1067</v>
      </c>
      <c r="C10" s="62">
        <v>1882</v>
      </c>
      <c r="D10" s="65">
        <v>1581</v>
      </c>
      <c r="E10" s="60">
        <f t="shared" si="0"/>
        <v>176.38238050609186</v>
      </c>
      <c r="F10" s="61">
        <f t="shared" si="1"/>
        <v>19.038583175205567</v>
      </c>
    </row>
    <row r="11" spans="1:6" s="47" customFormat="1" ht="24.75" customHeight="1">
      <c r="A11" s="64" t="s">
        <v>13</v>
      </c>
      <c r="B11" s="59">
        <v>375</v>
      </c>
      <c r="C11" s="62">
        <v>335</v>
      </c>
      <c r="D11" s="65">
        <v>227</v>
      </c>
      <c r="E11" s="60">
        <f t="shared" si="0"/>
        <v>89.33333333333333</v>
      </c>
      <c r="F11" s="61">
        <f t="shared" si="1"/>
        <v>47.57709251101321</v>
      </c>
    </row>
    <row r="12" spans="1:6" s="47" customFormat="1" ht="24.75" customHeight="1">
      <c r="A12" s="64" t="s">
        <v>14</v>
      </c>
      <c r="B12" s="59">
        <v>6</v>
      </c>
      <c r="C12" s="62">
        <v>0</v>
      </c>
      <c r="D12" s="65"/>
      <c r="E12" s="60">
        <f t="shared" si="0"/>
        <v>0</v>
      </c>
      <c r="F12" s="61"/>
    </row>
    <row r="13" spans="1:6" s="47" customFormat="1" ht="24.75" customHeight="1">
      <c r="A13" s="64" t="s">
        <v>15</v>
      </c>
      <c r="B13" s="59">
        <v>1693</v>
      </c>
      <c r="C13" s="62">
        <v>1365</v>
      </c>
      <c r="D13" s="65">
        <v>1435</v>
      </c>
      <c r="E13" s="60">
        <f t="shared" si="0"/>
        <v>80.62610750147667</v>
      </c>
      <c r="F13" s="61">
        <f aca="true" t="shared" si="2" ref="F13:F20">(C13-D13)/D13*100</f>
        <v>-4.878048780487805</v>
      </c>
    </row>
    <row r="14" spans="1:6" s="47" customFormat="1" ht="24.75" customHeight="1">
      <c r="A14" s="64" t="s">
        <v>16</v>
      </c>
      <c r="B14" s="59">
        <v>939</v>
      </c>
      <c r="C14" s="62">
        <v>929</v>
      </c>
      <c r="D14" s="65">
        <v>1066</v>
      </c>
      <c r="E14" s="60">
        <f t="shared" si="0"/>
        <v>98.93503727369543</v>
      </c>
      <c r="F14" s="61">
        <f t="shared" si="2"/>
        <v>-12.851782363977485</v>
      </c>
    </row>
    <row r="15" spans="1:6" s="47" customFormat="1" ht="24.75" customHeight="1">
      <c r="A15" s="64" t="s">
        <v>17</v>
      </c>
      <c r="B15" s="59">
        <v>278</v>
      </c>
      <c r="C15" s="62">
        <v>397</v>
      </c>
      <c r="D15" s="65">
        <v>232</v>
      </c>
      <c r="E15" s="60">
        <f t="shared" si="0"/>
        <v>142.80575539568346</v>
      </c>
      <c r="F15" s="61">
        <f t="shared" si="2"/>
        <v>71.12068965517241</v>
      </c>
    </row>
    <row r="16" spans="1:6" s="47" customFormat="1" ht="24.75" customHeight="1">
      <c r="A16" s="64" t="s">
        <v>18</v>
      </c>
      <c r="B16" s="59">
        <v>1358</v>
      </c>
      <c r="C16" s="62">
        <v>4497</v>
      </c>
      <c r="D16" s="65">
        <v>1535</v>
      </c>
      <c r="E16" s="60">
        <f t="shared" si="0"/>
        <v>331.1487481590574</v>
      </c>
      <c r="F16" s="61">
        <f t="shared" si="2"/>
        <v>192.9641693811075</v>
      </c>
    </row>
    <row r="17" spans="1:6" s="47" customFormat="1" ht="24.75" customHeight="1">
      <c r="A17" s="64" t="s">
        <v>19</v>
      </c>
      <c r="B17" s="59">
        <v>3577</v>
      </c>
      <c r="C17" s="62">
        <v>4154</v>
      </c>
      <c r="D17" s="65">
        <v>3078</v>
      </c>
      <c r="E17" s="60">
        <f t="shared" si="0"/>
        <v>116.13083589600224</v>
      </c>
      <c r="F17" s="61">
        <f t="shared" si="2"/>
        <v>34.95776478232619</v>
      </c>
    </row>
    <row r="18" spans="1:6" s="47" customFormat="1" ht="24.75" customHeight="1">
      <c r="A18" s="64" t="s">
        <v>20</v>
      </c>
      <c r="B18" s="59">
        <v>458</v>
      </c>
      <c r="C18" s="62">
        <v>413</v>
      </c>
      <c r="D18" s="65">
        <v>418</v>
      </c>
      <c r="E18" s="60">
        <f t="shared" si="0"/>
        <v>90.17467248908298</v>
      </c>
      <c r="F18" s="61">
        <f t="shared" si="2"/>
        <v>-1.1961722488038278</v>
      </c>
    </row>
    <row r="19" spans="1:6" s="47" customFormat="1" ht="24.75" customHeight="1">
      <c r="A19" s="64" t="s">
        <v>21</v>
      </c>
      <c r="B19" s="59">
        <v>7349</v>
      </c>
      <c r="C19" s="62">
        <v>7988</v>
      </c>
      <c r="D19" s="65">
        <v>6407</v>
      </c>
      <c r="E19" s="60">
        <f t="shared" si="0"/>
        <v>108.69506055245613</v>
      </c>
      <c r="F19" s="61">
        <f t="shared" si="2"/>
        <v>24.676135476822225</v>
      </c>
    </row>
    <row r="20" spans="1:6" s="47" customFormat="1" ht="24.75" customHeight="1">
      <c r="A20" s="64" t="s">
        <v>22</v>
      </c>
      <c r="B20" s="59">
        <v>6888</v>
      </c>
      <c r="C20" s="62">
        <v>7861</v>
      </c>
      <c r="D20" s="65">
        <v>6126</v>
      </c>
      <c r="E20" s="60">
        <f t="shared" si="0"/>
        <v>114.12601626016261</v>
      </c>
      <c r="F20" s="61">
        <f t="shared" si="2"/>
        <v>28.32190662748939</v>
      </c>
    </row>
    <row r="21" spans="1:6" s="47" customFormat="1" ht="24.75" customHeight="1">
      <c r="A21" s="56" t="s">
        <v>26</v>
      </c>
      <c r="B21" s="63">
        <f>SUM(B22:B27)</f>
        <v>17490</v>
      </c>
      <c r="C21" s="63">
        <f>SUM(C22:C27)</f>
        <v>19051</v>
      </c>
      <c r="D21" s="63">
        <f aca="true" t="shared" si="3" ref="B21:F21">SUM(D22:D27)</f>
        <v>22135</v>
      </c>
      <c r="E21" s="66">
        <f t="shared" si="3"/>
        <v>437.08514203261535</v>
      </c>
      <c r="F21" s="66">
        <f t="shared" si="3"/>
        <v>-156.69644494444566</v>
      </c>
    </row>
    <row r="22" spans="1:6" s="47" customFormat="1" ht="24.75" customHeight="1">
      <c r="A22" s="64" t="s">
        <v>27</v>
      </c>
      <c r="B22" s="59">
        <v>2217</v>
      </c>
      <c r="C22" s="62">
        <v>1694</v>
      </c>
      <c r="D22" s="65">
        <v>2259</v>
      </c>
      <c r="E22" s="60">
        <f aca="true" t="shared" si="4" ref="E22:E24">C22/B22*100</f>
        <v>76.40956247180874</v>
      </c>
      <c r="F22" s="61">
        <f aca="true" t="shared" si="5" ref="F22:F24">(C22-D22)/D22*100</f>
        <v>-25.011066843736167</v>
      </c>
    </row>
    <row r="23" spans="1:6" s="47" customFormat="1" ht="24.75" customHeight="1">
      <c r="A23" s="64" t="s">
        <v>28</v>
      </c>
      <c r="B23" s="59">
        <v>3085</v>
      </c>
      <c r="C23" s="62">
        <v>2897</v>
      </c>
      <c r="D23" s="65">
        <v>3757</v>
      </c>
      <c r="E23" s="60">
        <f t="shared" si="4"/>
        <v>93.90599675850892</v>
      </c>
      <c r="F23" s="61">
        <f t="shared" si="5"/>
        <v>-22.890604205483097</v>
      </c>
    </row>
    <row r="24" spans="1:6" s="47" customFormat="1" ht="24.75" customHeight="1">
      <c r="A24" s="64" t="s">
        <v>29</v>
      </c>
      <c r="B24" s="59">
        <v>9998</v>
      </c>
      <c r="C24" s="62">
        <v>13093</v>
      </c>
      <c r="D24" s="65">
        <v>13106</v>
      </c>
      <c r="E24" s="60">
        <f t="shared" si="4"/>
        <v>130.95619123824764</v>
      </c>
      <c r="F24" s="61">
        <f t="shared" si="5"/>
        <v>-0.09919121013276361</v>
      </c>
    </row>
    <row r="25" spans="1:6" s="47" customFormat="1" ht="24.75" customHeight="1">
      <c r="A25" s="64" t="s">
        <v>30</v>
      </c>
      <c r="B25" s="59"/>
      <c r="C25" s="62"/>
      <c r="D25" s="65"/>
      <c r="E25" s="60"/>
      <c r="F25" s="61"/>
    </row>
    <row r="26" spans="1:6" s="47" customFormat="1" ht="24.75" customHeight="1">
      <c r="A26" s="64" t="s">
        <v>31</v>
      </c>
      <c r="B26" s="59">
        <v>1989</v>
      </c>
      <c r="C26" s="62">
        <v>1217</v>
      </c>
      <c r="D26" s="65">
        <v>2687</v>
      </c>
      <c r="E26" s="60">
        <f>C26/B26*100</f>
        <v>61.18652589240825</v>
      </c>
      <c r="F26" s="61">
        <f>(C26-D26)/D26*100</f>
        <v>-54.70785262374396</v>
      </c>
    </row>
    <row r="27" spans="1:6" s="47" customFormat="1" ht="24.75" customHeight="1">
      <c r="A27" s="64" t="s">
        <v>32</v>
      </c>
      <c r="B27" s="59">
        <v>201</v>
      </c>
      <c r="C27" s="62">
        <v>150</v>
      </c>
      <c r="D27" s="65">
        <v>326</v>
      </c>
      <c r="E27" s="60">
        <f>C27/B27*100</f>
        <v>74.6268656716418</v>
      </c>
      <c r="F27" s="61">
        <f>(C27-D27)/D27*100</f>
        <v>-53.987730061349694</v>
      </c>
    </row>
    <row r="28" spans="1:6" ht="14.25" hidden="1">
      <c r="A28" s="67" t="s">
        <v>33</v>
      </c>
      <c r="B28" s="59">
        <v>2260</v>
      </c>
      <c r="C28" s="62">
        <v>2687</v>
      </c>
      <c r="D28" s="68">
        <v>215</v>
      </c>
      <c r="E28" s="69">
        <f>IF(ISERROR(C28/B28*100),"0",(C28/B28*100))</f>
        <v>118.89380530973452</v>
      </c>
      <c r="F28" s="70">
        <f>IF(ISERROR(C28/D28*100-100),"0",C28/D28*100-100)</f>
        <v>1149.7674418604652</v>
      </c>
    </row>
    <row r="29" spans="1:6" ht="14.25" hidden="1">
      <c r="A29" s="71" t="s">
        <v>34</v>
      </c>
      <c r="B29" s="59">
        <v>230</v>
      </c>
      <c r="C29" s="62">
        <v>326</v>
      </c>
      <c r="D29" s="72" t="e">
        <f>#REF!</f>
        <v>#REF!</v>
      </c>
      <c r="E29" s="73">
        <f>IF(ISERROR(C29/B29*100),"0",(C29/B29*100))</f>
        <v>141.73913043478262</v>
      </c>
      <c r="F29" s="74" t="str">
        <f>IF(ISERROR(C29/D29*100-100),"0",C29/D29*100-100)</f>
        <v>0</v>
      </c>
    </row>
    <row r="30" s="48" customFormat="1" ht="14.25">
      <c r="C30" s="49"/>
    </row>
    <row r="31" s="48" customFormat="1" ht="14.25">
      <c r="C31" s="49"/>
    </row>
    <row r="32" s="48" customFormat="1" ht="14.25">
      <c r="C32" s="49"/>
    </row>
    <row r="33" ht="13.5"/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1.14" right="0.75" top="1.06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L15" sqref="L15"/>
    </sheetView>
  </sheetViews>
  <sheetFormatPr defaultColWidth="9.00390625" defaultRowHeight="14.25" customHeight="1"/>
  <cols>
    <col min="1" max="1" width="32.875" style="17" customWidth="1"/>
    <col min="2" max="2" width="9.75390625" style="17" customWidth="1"/>
    <col min="3" max="3" width="11.625" style="34" customWidth="1"/>
    <col min="4" max="4" width="10.75390625" style="17" customWidth="1"/>
    <col min="5" max="5" width="8.50390625" style="17" customWidth="1"/>
    <col min="6" max="6" width="8.875" style="17" customWidth="1"/>
    <col min="7" max="253" width="9.00390625" style="17" customWidth="1"/>
    <col min="254" max="16384" width="9.00390625" style="17" customWidth="1"/>
  </cols>
  <sheetData>
    <row r="1" spans="1:6" ht="21">
      <c r="A1" s="18" t="s">
        <v>62</v>
      </c>
      <c r="B1" s="18"/>
      <c r="C1" s="18"/>
      <c r="D1" s="18"/>
      <c r="E1" s="18"/>
      <c r="F1" s="18"/>
    </row>
    <row r="2" spans="1:6" ht="13.5">
      <c r="A2" s="35"/>
      <c r="B2" s="35"/>
      <c r="C2" s="36"/>
      <c r="D2" s="35"/>
      <c r="E2" s="35"/>
      <c r="F2" s="35"/>
    </row>
    <row r="3" spans="1:6" s="33" customFormat="1" ht="24" customHeight="1">
      <c r="A3" s="37"/>
      <c r="B3" s="37"/>
      <c r="C3" s="38"/>
      <c r="D3" s="37"/>
      <c r="E3" s="37"/>
      <c r="F3" s="39" t="s">
        <v>1</v>
      </c>
    </row>
    <row r="4" spans="1:6" s="33" customFormat="1" ht="18" customHeight="1">
      <c r="A4" s="40" t="s">
        <v>2</v>
      </c>
      <c r="B4" s="40" t="s">
        <v>3</v>
      </c>
      <c r="C4" s="41" t="s">
        <v>4</v>
      </c>
      <c r="D4" s="42" t="s">
        <v>63</v>
      </c>
      <c r="E4" s="42" t="s">
        <v>6</v>
      </c>
      <c r="F4" s="42" t="s">
        <v>7</v>
      </c>
    </row>
    <row r="5" spans="1:6" s="33" customFormat="1" ht="37.5" customHeight="1">
      <c r="A5" s="40"/>
      <c r="B5" s="40"/>
      <c r="C5" s="41"/>
      <c r="D5" s="42"/>
      <c r="E5" s="42"/>
      <c r="F5" s="42"/>
    </row>
    <row r="6" spans="1:6" s="33" customFormat="1" ht="24.75" customHeight="1">
      <c r="A6" s="40" t="s">
        <v>37</v>
      </c>
      <c r="B6" s="43">
        <f>SUM(B7:B29)</f>
        <v>350872</v>
      </c>
      <c r="C6" s="43">
        <f>SUM(C7:C29)</f>
        <v>346152</v>
      </c>
      <c r="D6" s="44">
        <v>311381</v>
      </c>
      <c r="E6" s="45">
        <f>C6/B6*100</f>
        <v>98.65478009074535</v>
      </c>
      <c r="F6" s="46">
        <f>(C6-D6)/D6*100</f>
        <v>11.166705739913482</v>
      </c>
    </row>
    <row r="7" spans="1:6" s="33" customFormat="1" ht="24.75" customHeight="1">
      <c r="A7" s="27" t="s">
        <v>38</v>
      </c>
      <c r="B7" s="44">
        <v>23748</v>
      </c>
      <c r="C7" s="44">
        <v>19028</v>
      </c>
      <c r="D7" s="44">
        <v>16964</v>
      </c>
      <c r="E7" s="45">
        <f>C7/B7*100</f>
        <v>80.12464207512211</v>
      </c>
      <c r="F7" s="46">
        <f>(C7-D7)/D7*100</f>
        <v>12.1669417590191</v>
      </c>
    </row>
    <row r="8" spans="1:6" s="33" customFormat="1" ht="24.75" customHeight="1">
      <c r="A8" s="27" t="s">
        <v>39</v>
      </c>
      <c r="B8" s="44"/>
      <c r="C8" s="44"/>
      <c r="D8" s="44"/>
      <c r="E8" s="45"/>
      <c r="F8" s="46"/>
    </row>
    <row r="9" spans="1:6" s="33" customFormat="1" ht="24.75" customHeight="1">
      <c r="A9" s="27" t="s">
        <v>40</v>
      </c>
      <c r="B9" s="44"/>
      <c r="C9" s="44"/>
      <c r="D9" s="44">
        <v>7</v>
      </c>
      <c r="E9" s="45" t="e">
        <f aca="true" t="shared" si="0" ref="E9:E22">C9/B9*100</f>
        <v>#DIV/0!</v>
      </c>
      <c r="F9" s="46">
        <f aca="true" t="shared" si="1" ref="F9:F22">(C9-D9)/D9*100</f>
        <v>-100</v>
      </c>
    </row>
    <row r="10" spans="1:6" s="33" customFormat="1" ht="24.75" customHeight="1">
      <c r="A10" s="27" t="s">
        <v>41</v>
      </c>
      <c r="B10" s="44">
        <v>15355</v>
      </c>
      <c r="C10" s="44">
        <v>15355</v>
      </c>
      <c r="D10" s="44">
        <v>13194</v>
      </c>
      <c r="E10" s="45">
        <f t="shared" si="0"/>
        <v>100</v>
      </c>
      <c r="F10" s="46">
        <f t="shared" si="1"/>
        <v>16.378656965287252</v>
      </c>
    </row>
    <row r="11" spans="1:6" s="33" customFormat="1" ht="24.75" customHeight="1">
      <c r="A11" s="27" t="s">
        <v>42</v>
      </c>
      <c r="B11" s="44">
        <v>67481</v>
      </c>
      <c r="C11" s="44">
        <v>67481</v>
      </c>
      <c r="D11" s="44">
        <v>67303</v>
      </c>
      <c r="E11" s="45">
        <f t="shared" si="0"/>
        <v>100</v>
      </c>
      <c r="F11" s="46">
        <f t="shared" si="1"/>
        <v>0.2644755805833321</v>
      </c>
    </row>
    <row r="12" spans="1:6" s="33" customFormat="1" ht="24.75" customHeight="1">
      <c r="A12" s="27" t="s">
        <v>43</v>
      </c>
      <c r="B12" s="44">
        <v>732</v>
      </c>
      <c r="C12" s="44">
        <v>732</v>
      </c>
      <c r="D12" s="44">
        <v>364</v>
      </c>
      <c r="E12" s="45">
        <f t="shared" si="0"/>
        <v>100</v>
      </c>
      <c r="F12" s="46">
        <f t="shared" si="1"/>
        <v>101.0989010989011</v>
      </c>
    </row>
    <row r="13" spans="1:6" s="33" customFormat="1" ht="24.75" customHeight="1">
      <c r="A13" s="27" t="s">
        <v>44</v>
      </c>
      <c r="B13" s="44">
        <v>2175</v>
      </c>
      <c r="C13" s="44">
        <v>2175</v>
      </c>
      <c r="D13" s="44">
        <v>1963</v>
      </c>
      <c r="E13" s="45">
        <f t="shared" si="0"/>
        <v>100</v>
      </c>
      <c r="F13" s="46">
        <f t="shared" si="1"/>
        <v>10.799796230259807</v>
      </c>
    </row>
    <row r="14" spans="1:6" s="33" customFormat="1" ht="24.75" customHeight="1">
      <c r="A14" s="27" t="s">
        <v>45</v>
      </c>
      <c r="B14" s="44">
        <v>50218</v>
      </c>
      <c r="C14" s="44">
        <v>50218</v>
      </c>
      <c r="D14" s="44">
        <v>50052</v>
      </c>
      <c r="E14" s="45">
        <f t="shared" si="0"/>
        <v>100</v>
      </c>
      <c r="F14" s="46">
        <f t="shared" si="1"/>
        <v>0.33165507871813316</v>
      </c>
    </row>
    <row r="15" spans="1:6" s="33" customFormat="1" ht="24.75" customHeight="1">
      <c r="A15" s="27" t="s">
        <v>46</v>
      </c>
      <c r="B15" s="44">
        <v>54745</v>
      </c>
      <c r="C15" s="44">
        <v>54745</v>
      </c>
      <c r="D15" s="44">
        <v>48255</v>
      </c>
      <c r="E15" s="45">
        <f t="shared" si="0"/>
        <v>100</v>
      </c>
      <c r="F15" s="46">
        <f t="shared" si="1"/>
        <v>13.449383483576833</v>
      </c>
    </row>
    <row r="16" spans="1:6" s="33" customFormat="1" ht="24.75" customHeight="1">
      <c r="A16" s="27" t="s">
        <v>47</v>
      </c>
      <c r="B16" s="44">
        <v>1973</v>
      </c>
      <c r="C16" s="44">
        <v>1973</v>
      </c>
      <c r="D16" s="44">
        <v>1727</v>
      </c>
      <c r="E16" s="45">
        <f t="shared" si="0"/>
        <v>100</v>
      </c>
      <c r="F16" s="46">
        <f t="shared" si="1"/>
        <v>14.244354371742906</v>
      </c>
    </row>
    <row r="17" spans="1:6" s="33" customFormat="1" ht="24.75" customHeight="1">
      <c r="A17" s="27" t="s">
        <v>48</v>
      </c>
      <c r="B17" s="44">
        <v>8720</v>
      </c>
      <c r="C17" s="44">
        <v>8720</v>
      </c>
      <c r="D17" s="44">
        <v>8892</v>
      </c>
      <c r="E17" s="45">
        <f t="shared" si="0"/>
        <v>100</v>
      </c>
      <c r="F17" s="46">
        <f t="shared" si="1"/>
        <v>-1.9343229869545657</v>
      </c>
    </row>
    <row r="18" spans="1:6" s="33" customFormat="1" ht="24.75" customHeight="1">
      <c r="A18" s="27" t="s">
        <v>49</v>
      </c>
      <c r="B18" s="44">
        <v>66062</v>
      </c>
      <c r="C18" s="44">
        <v>66062</v>
      </c>
      <c r="D18" s="44">
        <v>58409</v>
      </c>
      <c r="E18" s="45">
        <f t="shared" si="0"/>
        <v>100</v>
      </c>
      <c r="F18" s="46">
        <f t="shared" si="1"/>
        <v>13.102432844253453</v>
      </c>
    </row>
    <row r="19" spans="1:6" s="33" customFormat="1" ht="24.75" customHeight="1">
      <c r="A19" s="27" t="s">
        <v>50</v>
      </c>
      <c r="B19" s="44">
        <v>14208</v>
      </c>
      <c r="C19" s="44">
        <v>14208</v>
      </c>
      <c r="D19" s="44">
        <v>14109</v>
      </c>
      <c r="E19" s="45">
        <f t="shared" si="0"/>
        <v>100</v>
      </c>
      <c r="F19" s="46">
        <f t="shared" si="1"/>
        <v>0.7016797788645546</v>
      </c>
    </row>
    <row r="20" spans="1:6" s="33" customFormat="1" ht="24.75" customHeight="1">
      <c r="A20" s="27" t="s">
        <v>51</v>
      </c>
      <c r="B20" s="44">
        <v>21163</v>
      </c>
      <c r="C20" s="44">
        <v>21163</v>
      </c>
      <c r="D20" s="44">
        <v>14102</v>
      </c>
      <c r="E20" s="45">
        <f t="shared" si="0"/>
        <v>100</v>
      </c>
      <c r="F20" s="46">
        <f t="shared" si="1"/>
        <v>50.070911927386184</v>
      </c>
    </row>
    <row r="21" spans="1:6" s="33" customFormat="1" ht="24.75" customHeight="1">
      <c r="A21" s="27" t="s">
        <v>52</v>
      </c>
      <c r="B21" s="44">
        <v>857</v>
      </c>
      <c r="C21" s="44">
        <v>857</v>
      </c>
      <c r="D21" s="44">
        <v>772</v>
      </c>
      <c r="E21" s="45">
        <f t="shared" si="0"/>
        <v>100</v>
      </c>
      <c r="F21" s="46">
        <f t="shared" si="1"/>
        <v>11.010362694300518</v>
      </c>
    </row>
    <row r="22" spans="1:6" s="33" customFormat="1" ht="24.75" customHeight="1">
      <c r="A22" s="27" t="s">
        <v>53</v>
      </c>
      <c r="B22" s="44">
        <v>0</v>
      </c>
      <c r="C22" s="44">
        <v>0</v>
      </c>
      <c r="D22" s="44">
        <v>49</v>
      </c>
      <c r="E22" s="45"/>
      <c r="F22" s="46">
        <f t="shared" si="1"/>
        <v>-100</v>
      </c>
    </row>
    <row r="23" spans="1:6" s="33" customFormat="1" ht="24.75" customHeight="1">
      <c r="A23" s="27" t="s">
        <v>54</v>
      </c>
      <c r="B23" s="44">
        <v>0</v>
      </c>
      <c r="C23" s="44">
        <v>0</v>
      </c>
      <c r="D23" s="44"/>
      <c r="E23" s="45"/>
      <c r="F23" s="46"/>
    </row>
    <row r="24" spans="1:6" s="33" customFormat="1" ht="24.75" customHeight="1">
      <c r="A24" s="27" t="s">
        <v>55</v>
      </c>
      <c r="B24" s="44">
        <v>3326</v>
      </c>
      <c r="C24" s="44">
        <v>3326</v>
      </c>
      <c r="D24" s="44">
        <v>2629</v>
      </c>
      <c r="E24" s="45">
        <f aca="true" t="shared" si="2" ref="E24:E26">C24/B24*100</f>
        <v>100</v>
      </c>
      <c r="F24" s="46">
        <f aca="true" t="shared" si="3" ref="F24:F26">(C24-D24)/D24*100</f>
        <v>26.511981742107267</v>
      </c>
    </row>
    <row r="25" spans="1:6" s="33" customFormat="1" ht="24.75" customHeight="1">
      <c r="A25" s="27" t="s">
        <v>56</v>
      </c>
      <c r="B25" s="44">
        <v>16957</v>
      </c>
      <c r="C25" s="44">
        <v>16957</v>
      </c>
      <c r="D25" s="44">
        <v>9561</v>
      </c>
      <c r="E25" s="45">
        <f t="shared" si="2"/>
        <v>100</v>
      </c>
      <c r="F25" s="46">
        <f t="shared" si="3"/>
        <v>77.35592511243594</v>
      </c>
    </row>
    <row r="26" spans="1:6" s="33" customFormat="1" ht="24.75" customHeight="1">
      <c r="A26" s="27" t="s">
        <v>57</v>
      </c>
      <c r="B26" s="44">
        <v>1314</v>
      </c>
      <c r="C26" s="44">
        <v>1314</v>
      </c>
      <c r="D26" s="44">
        <v>1394</v>
      </c>
      <c r="E26" s="45">
        <f t="shared" si="2"/>
        <v>100</v>
      </c>
      <c r="F26" s="46">
        <f t="shared" si="3"/>
        <v>-5.738880918220947</v>
      </c>
    </row>
    <row r="27" spans="1:6" s="33" customFormat="1" ht="24.75" customHeight="1">
      <c r="A27" s="27" t="s">
        <v>58</v>
      </c>
      <c r="B27" s="44">
        <v>0</v>
      </c>
      <c r="C27" s="44">
        <v>0</v>
      </c>
      <c r="D27" s="44"/>
      <c r="E27" s="45"/>
      <c r="F27" s="46"/>
    </row>
    <row r="28" spans="1:6" s="33" customFormat="1" ht="24.75" customHeight="1">
      <c r="A28" s="27" t="s">
        <v>59</v>
      </c>
      <c r="B28" s="44">
        <v>1727</v>
      </c>
      <c r="C28" s="44">
        <v>1727</v>
      </c>
      <c r="D28" s="44"/>
      <c r="E28" s="45"/>
      <c r="F28" s="46" t="e">
        <f>(C28-D28)/D28*100</f>
        <v>#DIV/0!</v>
      </c>
    </row>
    <row r="29" spans="1:6" s="33" customFormat="1" ht="24.75" customHeight="1">
      <c r="A29" s="27" t="s">
        <v>60</v>
      </c>
      <c r="B29" s="44">
        <v>111</v>
      </c>
      <c r="C29" s="44">
        <v>111</v>
      </c>
      <c r="D29" s="44">
        <v>1635</v>
      </c>
      <c r="E29" s="45">
        <f>C29/B29*100</f>
        <v>100</v>
      </c>
      <c r="F29" s="46">
        <f>(C29-D29)/D29*100</f>
        <v>-93.21100917431193</v>
      </c>
    </row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87" right="0.75" top="0.87" bottom="0.83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E9" sqref="E9"/>
    </sheetView>
  </sheetViews>
  <sheetFormatPr defaultColWidth="9.00390625" defaultRowHeight="14.25" customHeight="1"/>
  <cols>
    <col min="1" max="1" width="29.00390625" style="16" customWidth="1"/>
    <col min="2" max="2" width="8.625" style="16" customWidth="1"/>
    <col min="3" max="3" width="10.25390625" style="16" customWidth="1"/>
    <col min="4" max="4" width="9.375" style="16" customWidth="1"/>
    <col min="5" max="5" width="15.50390625" style="16" customWidth="1"/>
    <col min="6" max="6" width="17.50390625" style="16" customWidth="1"/>
    <col min="7" max="250" width="9.00390625" style="16" customWidth="1"/>
    <col min="251" max="16384" width="9.00390625" style="17" customWidth="1"/>
  </cols>
  <sheetData>
    <row r="1" spans="1:6" ht="13.5" customHeight="1">
      <c r="A1" s="18" t="s">
        <v>64</v>
      </c>
      <c r="B1" s="18"/>
      <c r="C1" s="18"/>
      <c r="D1" s="18"/>
      <c r="E1" s="18"/>
      <c r="F1" s="18"/>
    </row>
    <row r="2" spans="1:6" ht="13.5">
      <c r="A2" s="18"/>
      <c r="B2" s="18"/>
      <c r="C2" s="18"/>
      <c r="D2" s="18"/>
      <c r="E2" s="18"/>
      <c r="F2" s="18"/>
    </row>
    <row r="3" spans="1:256" s="1" customFormat="1" ht="45" customHeight="1">
      <c r="A3" s="19"/>
      <c r="B3" s="19"/>
      <c r="C3" s="19"/>
      <c r="D3" s="19"/>
      <c r="E3" s="20" t="s">
        <v>1</v>
      </c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33"/>
      <c r="IR3" s="33"/>
      <c r="IS3" s="33"/>
      <c r="IT3" s="33"/>
      <c r="IU3" s="33"/>
      <c r="IV3" s="33"/>
    </row>
    <row r="4" spans="1:256" s="1" customFormat="1" ht="22.5" customHeight="1">
      <c r="A4" s="22" t="s">
        <v>65</v>
      </c>
      <c r="B4" s="22" t="s">
        <v>3</v>
      </c>
      <c r="C4" s="23" t="s">
        <v>4</v>
      </c>
      <c r="D4" s="24" t="s">
        <v>66</v>
      </c>
      <c r="E4" s="22" t="s">
        <v>4</v>
      </c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33"/>
      <c r="IR4" s="33"/>
      <c r="IS4" s="33"/>
      <c r="IT4" s="33"/>
      <c r="IU4" s="33"/>
      <c r="IV4" s="33"/>
    </row>
    <row r="5" spans="1:256" s="1" customFormat="1" ht="25.5" customHeight="1">
      <c r="A5" s="22"/>
      <c r="B5" s="22"/>
      <c r="C5" s="23"/>
      <c r="D5" s="25"/>
      <c r="E5" s="23" t="s">
        <v>6</v>
      </c>
      <c r="F5" s="23" t="s">
        <v>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33"/>
      <c r="IR5" s="33"/>
      <c r="IS5" s="33"/>
      <c r="IT5" s="33"/>
      <c r="IU5" s="33"/>
      <c r="IV5" s="33"/>
    </row>
    <row r="6" spans="1:256" s="1" customFormat="1" ht="30" customHeight="1">
      <c r="A6" s="26" t="s">
        <v>67</v>
      </c>
      <c r="B6" s="27">
        <f>SUM(B7:B15)</f>
        <v>25000</v>
      </c>
      <c r="C6" s="27">
        <f>SUM(C7:C15)</f>
        <v>35047</v>
      </c>
      <c r="D6" s="27">
        <f>SUM(D7:D15)</f>
        <v>53611</v>
      </c>
      <c r="E6" s="28">
        <f aca="true" t="shared" si="0" ref="E6:E10">C6/B6*100</f>
        <v>140.188</v>
      </c>
      <c r="F6" s="29">
        <f aca="true" t="shared" si="1" ref="F6:F15">(C6/D6-1)*100</f>
        <v>-34.62722202533062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33"/>
      <c r="IR6" s="33"/>
      <c r="IS6" s="33"/>
      <c r="IT6" s="33"/>
      <c r="IU6" s="33"/>
      <c r="IV6" s="33"/>
    </row>
    <row r="7" spans="1:256" s="1" customFormat="1" ht="30" customHeight="1">
      <c r="A7" s="30" t="s">
        <v>68</v>
      </c>
      <c r="B7" s="27">
        <v>1</v>
      </c>
      <c r="C7" s="27">
        <v>1</v>
      </c>
      <c r="D7" s="27">
        <v>0</v>
      </c>
      <c r="E7" s="28">
        <f t="shared" si="0"/>
        <v>100</v>
      </c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33"/>
      <c r="IR7" s="33"/>
      <c r="IS7" s="33"/>
      <c r="IT7" s="33"/>
      <c r="IU7" s="33"/>
      <c r="IV7" s="33"/>
    </row>
    <row r="8" spans="1:256" s="1" customFormat="1" ht="30" customHeight="1">
      <c r="A8" s="31" t="s">
        <v>69</v>
      </c>
      <c r="B8" s="27">
        <v>53</v>
      </c>
      <c r="C8" s="31">
        <v>35</v>
      </c>
      <c r="D8" s="31">
        <v>38</v>
      </c>
      <c r="E8" s="28">
        <f t="shared" si="0"/>
        <v>66.0377358490566</v>
      </c>
      <c r="F8" s="29">
        <f t="shared" si="1"/>
        <v>-7.8947368421052655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33"/>
      <c r="IR8" s="33"/>
      <c r="IS8" s="33"/>
      <c r="IT8" s="33"/>
      <c r="IU8" s="33"/>
      <c r="IV8" s="33"/>
    </row>
    <row r="9" spans="1:256" s="1" customFormat="1" ht="30" customHeight="1">
      <c r="A9" s="30" t="s">
        <v>70</v>
      </c>
      <c r="B9" s="27">
        <v>0</v>
      </c>
      <c r="C9" s="31">
        <v>0</v>
      </c>
      <c r="D9" s="31">
        <v>89</v>
      </c>
      <c r="E9" s="28"/>
      <c r="F9" s="29">
        <f t="shared" si="1"/>
        <v>-100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33"/>
      <c r="IR9" s="33"/>
      <c r="IS9" s="33"/>
      <c r="IT9" s="33"/>
      <c r="IU9" s="33"/>
      <c r="IV9" s="33"/>
    </row>
    <row r="10" spans="1:256" s="1" customFormat="1" ht="30" customHeight="1">
      <c r="A10" s="30" t="s">
        <v>71</v>
      </c>
      <c r="B10" s="27">
        <v>58</v>
      </c>
      <c r="C10" s="31">
        <v>79</v>
      </c>
      <c r="D10" s="31">
        <v>42</v>
      </c>
      <c r="E10" s="28">
        <f aca="true" t="shared" si="2" ref="E10:E15">C10/B10*100</f>
        <v>136.20689655172413</v>
      </c>
      <c r="F10" s="29">
        <f t="shared" si="1"/>
        <v>88.09523809523809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33"/>
      <c r="IR10" s="33"/>
      <c r="IS10" s="33"/>
      <c r="IT10" s="33"/>
      <c r="IU10" s="33"/>
      <c r="IV10" s="33"/>
    </row>
    <row r="11" spans="1:256" s="1" customFormat="1" ht="30" customHeight="1">
      <c r="A11" s="30" t="s">
        <v>72</v>
      </c>
      <c r="B11" s="32">
        <v>1000</v>
      </c>
      <c r="C11" s="31">
        <v>714</v>
      </c>
      <c r="D11" s="31">
        <v>1101</v>
      </c>
      <c r="E11" s="28">
        <f t="shared" si="2"/>
        <v>71.39999999999999</v>
      </c>
      <c r="F11" s="29">
        <f t="shared" si="1"/>
        <v>-35.14986376021798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33"/>
      <c r="IR11" s="33"/>
      <c r="IS11" s="33"/>
      <c r="IT11" s="33"/>
      <c r="IU11" s="33"/>
      <c r="IV11" s="33"/>
    </row>
    <row r="12" spans="1:256" s="1" customFormat="1" ht="30" customHeight="1">
      <c r="A12" s="30" t="s">
        <v>73</v>
      </c>
      <c r="B12" s="32">
        <v>600</v>
      </c>
      <c r="C12" s="31">
        <v>453</v>
      </c>
      <c r="D12" s="31">
        <v>749</v>
      </c>
      <c r="E12" s="28">
        <f t="shared" si="2"/>
        <v>75.5</v>
      </c>
      <c r="F12" s="29">
        <f t="shared" si="1"/>
        <v>-39.51935914552737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33"/>
      <c r="IR12" s="33"/>
      <c r="IS12" s="33"/>
      <c r="IT12" s="33"/>
      <c r="IU12" s="33"/>
      <c r="IV12" s="33"/>
    </row>
    <row r="13" spans="1:256" s="1" customFormat="1" ht="30" customHeight="1">
      <c r="A13" s="30" t="s">
        <v>74</v>
      </c>
      <c r="B13" s="27">
        <v>22694</v>
      </c>
      <c r="C13" s="31">
        <v>33171</v>
      </c>
      <c r="D13" s="31">
        <v>50917</v>
      </c>
      <c r="E13" s="28">
        <f t="shared" si="2"/>
        <v>146.16638759143385</v>
      </c>
      <c r="F13" s="29">
        <f t="shared" si="1"/>
        <v>-34.852799654339414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33"/>
      <c r="IR13" s="33"/>
      <c r="IS13" s="33"/>
      <c r="IT13" s="33"/>
      <c r="IU13" s="33"/>
      <c r="IV13" s="33"/>
    </row>
    <row r="14" spans="1:256" s="1" customFormat="1" ht="30" customHeight="1">
      <c r="A14" s="30" t="s">
        <v>75</v>
      </c>
      <c r="B14" s="27">
        <v>174</v>
      </c>
      <c r="C14" s="31">
        <v>161</v>
      </c>
      <c r="D14" s="31">
        <v>271</v>
      </c>
      <c r="E14" s="28">
        <f t="shared" si="2"/>
        <v>92.52873563218391</v>
      </c>
      <c r="F14" s="29">
        <f t="shared" si="1"/>
        <v>-40.59040590405905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33"/>
      <c r="IR14" s="33"/>
      <c r="IS14" s="33"/>
      <c r="IT14" s="33"/>
      <c r="IU14" s="33"/>
      <c r="IV14" s="33"/>
    </row>
    <row r="15" spans="1:256" s="1" customFormat="1" ht="30" customHeight="1">
      <c r="A15" s="30" t="s">
        <v>76</v>
      </c>
      <c r="B15" s="27">
        <v>420</v>
      </c>
      <c r="C15" s="31">
        <v>433</v>
      </c>
      <c r="D15" s="31">
        <v>404</v>
      </c>
      <c r="E15" s="28">
        <f t="shared" si="2"/>
        <v>103.09523809523809</v>
      </c>
      <c r="F15" s="29">
        <f t="shared" si="1"/>
        <v>7.178217821782185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33"/>
      <c r="IR15" s="33"/>
      <c r="IS15" s="33"/>
      <c r="IT15" s="33"/>
      <c r="IU15" s="33"/>
      <c r="IV15" s="33"/>
    </row>
  </sheetData>
  <sheetProtection/>
  <mergeCells count="7">
    <mergeCell ref="E3:F3"/>
    <mergeCell ref="E4:F4"/>
    <mergeCell ref="A4:A5"/>
    <mergeCell ref="B4:B5"/>
    <mergeCell ref="C4:C5"/>
    <mergeCell ref="D4:D5"/>
    <mergeCell ref="A1:F2"/>
  </mergeCells>
  <printOptions/>
  <pageMargins left="0.75" right="0.28" top="1.18" bottom="0.2" header="0.63" footer="0.1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M10" sqref="M10"/>
    </sheetView>
  </sheetViews>
  <sheetFormatPr defaultColWidth="9.00390625" defaultRowHeight="14.25" customHeight="1"/>
  <cols>
    <col min="1" max="1" width="39.125" style="2" customWidth="1"/>
    <col min="2" max="2" width="8.625" style="2" customWidth="1"/>
    <col min="3" max="3" width="10.25390625" style="2" customWidth="1"/>
    <col min="4" max="4" width="9.375" style="2" customWidth="1"/>
    <col min="5" max="5" width="11.375" style="2" customWidth="1"/>
    <col min="6" max="6" width="9.50390625" style="2" customWidth="1"/>
    <col min="7" max="250" width="9.00390625" style="2" customWidth="1"/>
    <col min="251" max="16384" width="9.00390625" style="3" customWidth="1"/>
  </cols>
  <sheetData>
    <row r="1" spans="1:6" ht="13.5" customHeight="1">
      <c r="A1" s="4" t="s">
        <v>77</v>
      </c>
      <c r="B1" s="4"/>
      <c r="C1" s="4"/>
      <c r="D1" s="4"/>
      <c r="E1" s="4"/>
      <c r="F1" s="4"/>
    </row>
    <row r="2" spans="1:6" ht="18" customHeight="1">
      <c r="A2" s="4"/>
      <c r="B2" s="4"/>
      <c r="C2" s="4"/>
      <c r="D2" s="4"/>
      <c r="E2" s="4"/>
      <c r="F2" s="4"/>
    </row>
    <row r="3" spans="1:256" s="1" customFormat="1" ht="27" customHeight="1">
      <c r="A3" s="5"/>
      <c r="B3" s="5"/>
      <c r="C3" s="5"/>
      <c r="D3" s="5"/>
      <c r="E3" s="6" t="s">
        <v>1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15"/>
      <c r="IR3" s="15"/>
      <c r="IS3" s="15"/>
      <c r="IT3" s="15"/>
      <c r="IU3" s="15"/>
      <c r="IV3" s="15"/>
    </row>
    <row r="4" spans="1:256" s="1" customFormat="1" ht="21" customHeight="1">
      <c r="A4" s="8" t="s">
        <v>65</v>
      </c>
      <c r="B4" s="8" t="s">
        <v>3</v>
      </c>
      <c r="C4" s="9" t="s">
        <v>4</v>
      </c>
      <c r="D4" s="9" t="s">
        <v>78</v>
      </c>
      <c r="E4" s="8" t="s">
        <v>4</v>
      </c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15"/>
      <c r="IQ4" s="15"/>
      <c r="IR4" s="15"/>
      <c r="IS4" s="15"/>
      <c r="IT4" s="15"/>
      <c r="IU4" s="15"/>
      <c r="IV4" s="15"/>
    </row>
    <row r="5" spans="1:256" s="1" customFormat="1" ht="42.75" customHeight="1">
      <c r="A5" s="8"/>
      <c r="B5" s="8"/>
      <c r="C5" s="10"/>
      <c r="D5" s="9"/>
      <c r="E5" s="9" t="s">
        <v>6</v>
      </c>
      <c r="F5" s="9" t="s">
        <v>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15"/>
      <c r="IQ5" s="15"/>
      <c r="IR5" s="15"/>
      <c r="IS5" s="15"/>
      <c r="IT5" s="15"/>
      <c r="IU5" s="15"/>
      <c r="IV5" s="15"/>
    </row>
    <row r="6" spans="1:256" s="1" customFormat="1" ht="30" customHeight="1">
      <c r="A6" s="8" t="s">
        <v>67</v>
      </c>
      <c r="B6" s="11">
        <f>SUM(B7:B20)</f>
        <v>67156</v>
      </c>
      <c r="C6" s="11">
        <f>SUM(C7:C20)</f>
        <v>66369</v>
      </c>
      <c r="D6" s="11">
        <f>SUM(D7:D20)</f>
        <v>60222</v>
      </c>
      <c r="E6" s="12">
        <f aca="true" t="shared" si="0" ref="E6:E20">C6/B6*100</f>
        <v>98.82810173327773</v>
      </c>
      <c r="F6" s="13">
        <f aca="true" t="shared" si="1" ref="F6:F20">C6/D6*100-100</f>
        <v>10.207233237023019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15"/>
      <c r="IQ6" s="15"/>
      <c r="IR6" s="15"/>
      <c r="IS6" s="15"/>
      <c r="IT6" s="15"/>
      <c r="IU6" s="15"/>
      <c r="IV6" s="15"/>
    </row>
    <row r="7" spans="1:256" s="1" customFormat="1" ht="30" customHeight="1">
      <c r="A7" s="14" t="s">
        <v>79</v>
      </c>
      <c r="B7" s="11">
        <v>1811</v>
      </c>
      <c r="C7" s="11">
        <v>1811</v>
      </c>
      <c r="D7" s="11">
        <v>2334</v>
      </c>
      <c r="E7" s="12">
        <f t="shared" si="0"/>
        <v>100</v>
      </c>
      <c r="F7" s="13">
        <f t="shared" si="1"/>
        <v>-22.40788346186804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15"/>
      <c r="IQ7" s="15"/>
      <c r="IR7" s="15"/>
      <c r="IS7" s="15"/>
      <c r="IT7" s="15"/>
      <c r="IU7" s="15"/>
      <c r="IV7" s="15"/>
    </row>
    <row r="8" spans="1:256" s="1" customFormat="1" ht="30" customHeight="1">
      <c r="A8" s="14" t="s">
        <v>80</v>
      </c>
      <c r="B8" s="11">
        <v>0</v>
      </c>
      <c r="C8" s="11">
        <v>0</v>
      </c>
      <c r="D8" s="11">
        <v>204</v>
      </c>
      <c r="E8" s="12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15"/>
      <c r="IQ8" s="15"/>
      <c r="IR8" s="15"/>
      <c r="IS8" s="15"/>
      <c r="IT8" s="15"/>
      <c r="IU8" s="15"/>
      <c r="IV8" s="15"/>
    </row>
    <row r="9" spans="1:256" s="1" customFormat="1" ht="30" customHeight="1">
      <c r="A9" s="14" t="s">
        <v>81</v>
      </c>
      <c r="B9" s="11">
        <v>57268</v>
      </c>
      <c r="C9" s="11">
        <v>56481</v>
      </c>
      <c r="D9" s="11">
        <v>52928</v>
      </c>
      <c r="E9" s="12">
        <f t="shared" si="0"/>
        <v>98.62575958650555</v>
      </c>
      <c r="F9" s="13">
        <f t="shared" si="1"/>
        <v>6.712892986698904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15"/>
      <c r="IQ9" s="15"/>
      <c r="IR9" s="15"/>
      <c r="IS9" s="15"/>
      <c r="IT9" s="15"/>
      <c r="IU9" s="15"/>
      <c r="IV9" s="15"/>
    </row>
    <row r="10" spans="1:256" s="1" customFormat="1" ht="30" customHeight="1">
      <c r="A10" s="14" t="s">
        <v>82</v>
      </c>
      <c r="B10" s="11">
        <v>75</v>
      </c>
      <c r="C10" s="11">
        <v>75</v>
      </c>
      <c r="D10" s="11">
        <v>50</v>
      </c>
      <c r="E10" s="12">
        <f t="shared" si="0"/>
        <v>100</v>
      </c>
      <c r="F10" s="13">
        <f t="shared" si="1"/>
        <v>50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15"/>
      <c r="IQ10" s="15"/>
      <c r="IR10" s="15"/>
      <c r="IS10" s="15"/>
      <c r="IT10" s="15"/>
      <c r="IU10" s="15"/>
      <c r="IV10" s="15"/>
    </row>
    <row r="11" spans="1:256" s="1" customFormat="1" ht="30" customHeight="1">
      <c r="A11" s="14" t="s">
        <v>83</v>
      </c>
      <c r="B11" s="11">
        <v>0</v>
      </c>
      <c r="C11" s="11">
        <v>0</v>
      </c>
      <c r="D11" s="11">
        <v>1101</v>
      </c>
      <c r="E11" s="12" t="e">
        <f t="shared" si="0"/>
        <v>#DIV/0!</v>
      </c>
      <c r="F11" s="13">
        <f t="shared" si="1"/>
        <v>-100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15"/>
      <c r="IQ11" s="15"/>
      <c r="IR11" s="15"/>
      <c r="IS11" s="15"/>
      <c r="IT11" s="15"/>
      <c r="IU11" s="15"/>
      <c r="IV11" s="15"/>
    </row>
    <row r="12" spans="1:256" s="1" customFormat="1" ht="30" customHeight="1">
      <c r="A12" s="14" t="s">
        <v>84</v>
      </c>
      <c r="B12" s="11">
        <v>38</v>
      </c>
      <c r="C12" s="11">
        <v>38</v>
      </c>
      <c r="D12" s="11">
        <v>764</v>
      </c>
      <c r="E12" s="12">
        <f t="shared" si="0"/>
        <v>100</v>
      </c>
      <c r="F12" s="13">
        <f t="shared" si="1"/>
        <v>-95.0261780104712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15"/>
      <c r="IQ12" s="15"/>
      <c r="IR12" s="15"/>
      <c r="IS12" s="15"/>
      <c r="IT12" s="15"/>
      <c r="IU12" s="15"/>
      <c r="IV12" s="15"/>
    </row>
    <row r="13" spans="1:256" s="1" customFormat="1" ht="30" customHeight="1">
      <c r="A13" s="14" t="s">
        <v>85</v>
      </c>
      <c r="B13" s="11">
        <v>4324</v>
      </c>
      <c r="C13" s="11">
        <v>4324</v>
      </c>
      <c r="D13" s="11">
        <v>890</v>
      </c>
      <c r="E13" s="12">
        <f t="shared" si="0"/>
        <v>100</v>
      </c>
      <c r="F13" s="13">
        <f t="shared" si="1"/>
        <v>385.8426966292135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15"/>
      <c r="IQ13" s="15"/>
      <c r="IR13" s="15"/>
      <c r="IS13" s="15"/>
      <c r="IT13" s="15"/>
      <c r="IU13" s="15"/>
      <c r="IV13" s="15"/>
    </row>
    <row r="14" spans="1:256" s="1" customFormat="1" ht="30" customHeight="1">
      <c r="A14" s="14" t="s">
        <v>86</v>
      </c>
      <c r="B14" s="11">
        <v>0</v>
      </c>
      <c r="C14" s="11">
        <v>0</v>
      </c>
      <c r="D14" s="11">
        <v>271</v>
      </c>
      <c r="E14" s="12"/>
      <c r="F14" s="13">
        <f t="shared" si="1"/>
        <v>-100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15"/>
      <c r="IQ14" s="15"/>
      <c r="IR14" s="15"/>
      <c r="IS14" s="15"/>
      <c r="IT14" s="15"/>
      <c r="IU14" s="15"/>
      <c r="IV14" s="15"/>
    </row>
    <row r="15" spans="1:256" s="1" customFormat="1" ht="30" customHeight="1">
      <c r="A15" s="14" t="s">
        <v>87</v>
      </c>
      <c r="B15" s="11">
        <v>0</v>
      </c>
      <c r="C15" s="11">
        <v>0</v>
      </c>
      <c r="D15" s="11">
        <v>42</v>
      </c>
      <c r="E15" s="12"/>
      <c r="F15" s="13">
        <f t="shared" si="1"/>
        <v>-100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15"/>
      <c r="IQ15" s="15"/>
      <c r="IR15" s="15"/>
      <c r="IS15" s="15"/>
      <c r="IT15" s="15"/>
      <c r="IU15" s="15"/>
      <c r="IV15" s="15"/>
    </row>
    <row r="16" spans="1:256" s="1" customFormat="1" ht="30" customHeight="1">
      <c r="A16" s="14" t="s">
        <v>88</v>
      </c>
      <c r="B16" s="11">
        <v>433</v>
      </c>
      <c r="C16" s="11">
        <v>433</v>
      </c>
      <c r="D16" s="11">
        <v>404</v>
      </c>
      <c r="E16" s="12">
        <f t="shared" si="0"/>
        <v>100</v>
      </c>
      <c r="F16" s="13">
        <f t="shared" si="1"/>
        <v>7.178217821782184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15"/>
      <c r="IQ16" s="15"/>
      <c r="IR16" s="15"/>
      <c r="IS16" s="15"/>
      <c r="IT16" s="15"/>
      <c r="IU16" s="15"/>
      <c r="IV16" s="15"/>
    </row>
    <row r="17" spans="1:256" s="1" customFormat="1" ht="30" customHeight="1">
      <c r="A17" s="14" t="s">
        <v>89</v>
      </c>
      <c r="B17" s="11">
        <v>1</v>
      </c>
      <c r="C17" s="11">
        <v>1</v>
      </c>
      <c r="D17" s="11"/>
      <c r="E17" s="12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15"/>
      <c r="IQ17" s="15"/>
      <c r="IR17" s="15"/>
      <c r="IS17" s="15"/>
      <c r="IT17" s="15"/>
      <c r="IU17" s="15"/>
      <c r="IV17" s="15"/>
    </row>
    <row r="18" spans="1:256" s="1" customFormat="1" ht="30" customHeight="1">
      <c r="A18" s="14" t="s">
        <v>90</v>
      </c>
      <c r="B18" s="11">
        <v>0</v>
      </c>
      <c r="C18" s="11">
        <v>0</v>
      </c>
      <c r="D18" s="11">
        <v>12</v>
      </c>
      <c r="E18" s="12"/>
      <c r="F18" s="13">
        <f t="shared" si="1"/>
        <v>-100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15"/>
      <c r="IQ18" s="15"/>
      <c r="IR18" s="15"/>
      <c r="IS18" s="15"/>
      <c r="IT18" s="15"/>
      <c r="IU18" s="15"/>
      <c r="IV18" s="15"/>
    </row>
    <row r="19" spans="1:256" s="1" customFormat="1" ht="30" customHeight="1">
      <c r="A19" s="14" t="s">
        <v>91</v>
      </c>
      <c r="B19" s="11">
        <v>230</v>
      </c>
      <c r="C19" s="11">
        <v>230</v>
      </c>
      <c r="D19" s="11">
        <v>48</v>
      </c>
      <c r="E19" s="12">
        <f t="shared" si="0"/>
        <v>100</v>
      </c>
      <c r="F19" s="13">
        <f t="shared" si="1"/>
        <v>379.1666666666667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15"/>
      <c r="IQ19" s="15"/>
      <c r="IR19" s="15"/>
      <c r="IS19" s="15"/>
      <c r="IT19" s="15"/>
      <c r="IU19" s="15"/>
      <c r="IV19" s="15"/>
    </row>
    <row r="20" spans="1:256" s="1" customFormat="1" ht="30" customHeight="1">
      <c r="A20" s="14" t="s">
        <v>92</v>
      </c>
      <c r="B20" s="11">
        <v>2976</v>
      </c>
      <c r="C20" s="11">
        <v>2976</v>
      </c>
      <c r="D20" s="11">
        <v>1174</v>
      </c>
      <c r="E20" s="12">
        <f t="shared" si="0"/>
        <v>100</v>
      </c>
      <c r="F20" s="13">
        <f t="shared" si="1"/>
        <v>153.49233390119252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15"/>
      <c r="IQ20" s="15"/>
      <c r="IR20" s="15"/>
      <c r="IS20" s="15"/>
      <c r="IT20" s="15"/>
      <c r="IU20" s="15"/>
      <c r="IV20" s="15"/>
    </row>
  </sheetData>
  <sheetProtection/>
  <mergeCells count="7">
    <mergeCell ref="E3:F3"/>
    <mergeCell ref="E4:F4"/>
    <mergeCell ref="A4:A5"/>
    <mergeCell ref="B4:B5"/>
    <mergeCell ref="C4:C5"/>
    <mergeCell ref="D4:D5"/>
    <mergeCell ref="A1:F2"/>
  </mergeCells>
  <printOptions/>
  <pageMargins left="0.83" right="0.28" top="1.5" bottom="0.2" header="0.79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egegegeg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ggg</dc:creator>
  <cp:keywords/>
  <dc:description/>
  <cp:lastModifiedBy/>
  <dcterms:created xsi:type="dcterms:W3CDTF">2016-02-16T18:39:00Z</dcterms:created>
  <dcterms:modified xsi:type="dcterms:W3CDTF">2017-04-06T01:06:29Z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